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Sheet1" sheetId="1" r:id="rId1"/>
  </sheets>
  <definedNames>
    <definedName name="_xlnm.Print_Area" localSheetId="0">Sheet1!$A$1:$P$36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P12" i="1"/>
  <c r="P13" i="1"/>
  <c r="P15" i="1"/>
  <c r="P16" i="1"/>
  <c r="P25" i="1"/>
  <c r="P30" i="1"/>
  <c r="P31" i="1"/>
  <c r="P32" i="1"/>
  <c r="P33" i="1"/>
  <c r="O35" i="1"/>
  <c r="P35" i="1" s="1"/>
  <c r="O34" i="1"/>
  <c r="P34" i="1" s="1"/>
  <c r="O31" i="1"/>
  <c r="O29" i="1"/>
  <c r="P29" i="1" s="1"/>
  <c r="O28" i="1"/>
  <c r="P28" i="1" s="1"/>
  <c r="O27" i="1"/>
  <c r="P27" i="1" s="1"/>
  <c r="O26" i="1"/>
  <c r="P26" i="1" s="1"/>
  <c r="O24" i="1"/>
  <c r="P24" i="1" s="1"/>
  <c r="O23" i="1"/>
  <c r="P23" i="1" s="1"/>
  <c r="O22" i="1"/>
  <c r="P22" i="1" s="1"/>
  <c r="O21" i="1"/>
  <c r="P21" i="1" s="1"/>
  <c r="O20" i="1"/>
  <c r="P20" i="1" s="1"/>
  <c r="O19" i="1"/>
  <c r="P19" i="1" s="1"/>
  <c r="O18" i="1"/>
  <c r="P18" i="1" s="1"/>
  <c r="O17" i="1"/>
  <c r="P17" i="1" s="1"/>
  <c r="O15" i="1"/>
  <c r="O14" i="1"/>
  <c r="P14" i="1" s="1"/>
  <c r="O11" i="1"/>
  <c r="P11" i="1" s="1"/>
  <c r="O10" i="1"/>
  <c r="P10" i="1" s="1"/>
  <c r="O9" i="1"/>
  <c r="P9" i="1" s="1"/>
  <c r="O8" i="1"/>
  <c r="P8" i="1" s="1"/>
  <c r="O7" i="1"/>
  <c r="P7" i="1" s="1"/>
  <c r="O6" i="1"/>
  <c r="O5" i="1"/>
  <c r="P5" i="1" s="1"/>
  <c r="O4" i="1"/>
  <c r="P4" i="1" s="1"/>
  <c r="N36" i="1"/>
  <c r="O36" i="1" l="1"/>
  <c r="M36" i="1"/>
  <c r="P36" i="1" l="1"/>
  <c r="E36" i="1"/>
  <c r="F36" i="1"/>
  <c r="G36" i="1"/>
  <c r="H36" i="1"/>
  <c r="I36" i="1"/>
  <c r="J36" i="1"/>
  <c r="K36" i="1"/>
  <c r="L36" i="1"/>
  <c r="D36" i="1"/>
</calcChain>
</file>

<file path=xl/sharedStrings.xml><?xml version="1.0" encoding="utf-8"?>
<sst xmlns="http://schemas.openxmlformats.org/spreadsheetml/2006/main" count="69" uniqueCount="68">
  <si>
    <t>10.01.01</t>
  </si>
  <si>
    <t>TOTAL</t>
  </si>
  <si>
    <t>10.01.06</t>
  </si>
  <si>
    <t>10.01.13</t>
  </si>
  <si>
    <t>10.03.01</t>
  </si>
  <si>
    <t>10.03.02</t>
  </si>
  <si>
    <t>10.03.03</t>
  </si>
  <si>
    <t>10.03.04</t>
  </si>
  <si>
    <t>10.03.06</t>
  </si>
  <si>
    <t>59.03</t>
  </si>
  <si>
    <t>59.38</t>
  </si>
  <si>
    <t>20.01.03</t>
  </si>
  <si>
    <t>20.01.04</t>
  </si>
  <si>
    <t>20.01.08</t>
  </si>
  <si>
    <t>20.01.09</t>
  </si>
  <si>
    <t>20.01.30</t>
  </si>
  <si>
    <t>20.06.01</t>
  </si>
  <si>
    <t>20.30.04</t>
  </si>
  <si>
    <t>20.30.30</t>
  </si>
  <si>
    <t>71.01.03</t>
  </si>
  <si>
    <t>20.01.01</t>
  </si>
  <si>
    <t>20.05.30</t>
  </si>
  <si>
    <t>20.06.02</t>
  </si>
  <si>
    <t>20.11</t>
  </si>
  <si>
    <t>20.30.03</t>
  </si>
  <si>
    <t>20.01.02</t>
  </si>
  <si>
    <t>85.01.03</t>
  </si>
  <si>
    <t>20.01.05</t>
  </si>
  <si>
    <t>71.01.30</t>
  </si>
  <si>
    <t>20.30.02</t>
  </si>
  <si>
    <t>20.02</t>
  </si>
  <si>
    <t>55.02.01</t>
  </si>
  <si>
    <t>20.12</t>
  </si>
  <si>
    <t>Cod indicator</t>
  </si>
  <si>
    <t>Denumire indicator</t>
  </si>
  <si>
    <t>Încalzit, Iluminat si forta motrica</t>
  </si>
  <si>
    <t>Apa, canal si salubritate</t>
  </si>
  <si>
    <t>Carburanti si lubrifianti</t>
  </si>
  <si>
    <t xml:space="preserve">Posta, telecomunicatii, radio, tv, internet </t>
  </si>
  <si>
    <t xml:space="preserve">Materiale si prestari de servicii cu caracter functional </t>
  </si>
  <si>
    <t>Alte bunuri si servicii pentru întretinere si functionare</t>
  </si>
  <si>
    <t xml:space="preserve">Reparatii curente </t>
  </si>
  <si>
    <t>Alte obiecte de inventar</t>
  </si>
  <si>
    <t>Deplasari interne, detaşări, transferări</t>
  </si>
  <si>
    <t>Deplasari în străinătate</t>
  </si>
  <si>
    <t>Carti, publicatii si materiale documentare</t>
  </si>
  <si>
    <t>Consultanta si expertiza</t>
  </si>
  <si>
    <t xml:space="preserve">Protocol si reprezentare </t>
  </si>
  <si>
    <t>Prime de asigurare non-viata</t>
  </si>
  <si>
    <t>Chirii</t>
  </si>
  <si>
    <t>Alte cheltuieli cu bunuri si servicii</t>
  </si>
  <si>
    <t>Contributii si cotizatii la organisme internationale</t>
  </si>
  <si>
    <t>Finanțarea partidelor politice</t>
  </si>
  <si>
    <t>Rambursarea cheltuielilor campaniei electorale</t>
  </si>
  <si>
    <t>Mobilier, aparatura birotica si alte active corporale</t>
  </si>
  <si>
    <t xml:space="preserve">Alte active fixe </t>
  </si>
  <si>
    <t>Plăţi efectuate în anii precedenţi  şi recuperate în anul curent de alte
instituţii publice</t>
  </si>
  <si>
    <t>Salarii de baza</t>
  </si>
  <si>
    <t>Alte sporuri</t>
  </si>
  <si>
    <t xml:space="preserve">Indemnizatii de delegare </t>
  </si>
  <si>
    <t>Contributii de asigurari sociale de stat</t>
  </si>
  <si>
    <t xml:space="preserve">Contributii de asigurări de somaj </t>
  </si>
  <si>
    <t xml:space="preserve">Contributii de asigurari sociale de sanatate </t>
  </si>
  <si>
    <t>Contributii de asigurari pentru accidente de munca si boli profesionale</t>
  </si>
  <si>
    <t>Contributii pentru concedii si indemnizatii</t>
  </si>
  <si>
    <t>Furnituri de birou</t>
  </si>
  <si>
    <t>Materiale pentru curatenie</t>
  </si>
  <si>
    <t>Plăți pe articole și luni (ianuarie - decembrie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</si>
</sst>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Palatino Linotype"/>
      <family val="1"/>
    </font>
    <font>
      <sz val="10"/>
      <color theme="1"/>
      <name val="Calibri"/>
      <family val="2"/>
      <charset val="238"/>
      <scheme val="minor"/>
    </font>
    <font>
      <b/>
      <i/>
      <sz val="15"/>
      <color theme="1"/>
      <name val="Palatino Linotype"/>
      <family val="1"/>
    </font>
    <font>
      <b/>
      <i/>
      <sz val="10"/>
      <color theme="1"/>
      <name val="Palatino Linotype"/>
      <family val="1"/>
    </font>
    <font>
      <sz val="8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" fontId="0" fillId="0" borderId="0" xfId="0" applyNumberFormat="1"/>
    <xf numFmtId="4" fontId="0" fillId="0" borderId="2" xfId="0" applyNumberFormat="1" applyBorder="1"/>
    <xf numFmtId="4" fontId="0" fillId="0" borderId="3" xfId="0" applyNumberFormat="1" applyBorder="1"/>
    <xf numFmtId="4" fontId="0" fillId="0" borderId="4" xfId="0" applyNumberFormat="1" applyBorder="1"/>
    <xf numFmtId="4" fontId="0" fillId="0" borderId="5" xfId="0" applyNumberFormat="1" applyBorder="1"/>
    <xf numFmtId="4" fontId="0" fillId="0" borderId="6" xfId="0" applyNumberFormat="1" applyBorder="1"/>
    <xf numFmtId="4" fontId="0" fillId="0" borderId="7" xfId="0" applyNumberFormat="1" applyBorder="1"/>
    <xf numFmtId="4" fontId="0" fillId="0" borderId="8" xfId="0" applyNumberFormat="1" applyBorder="1"/>
    <xf numFmtId="4" fontId="0" fillId="0" borderId="13" xfId="0" quotePrefix="1" applyNumberFormat="1" applyBorder="1"/>
    <xf numFmtId="4" fontId="0" fillId="0" borderId="14" xfId="0" applyNumberFormat="1" applyBorder="1"/>
    <xf numFmtId="4" fontId="0" fillId="0" borderId="15" xfId="0" applyNumberFormat="1" applyBorder="1"/>
    <xf numFmtId="14" fontId="1" fillId="0" borderId="9" xfId="0" quotePrefix="1" applyNumberFormat="1" applyFont="1" applyBorder="1"/>
    <xf numFmtId="14" fontId="1" fillId="0" borderId="10" xfId="0" quotePrefix="1" applyNumberFormat="1" applyFont="1" applyBorder="1"/>
    <xf numFmtId="14" fontId="1" fillId="0" borderId="11" xfId="0" quotePrefix="1" applyNumberFormat="1" applyFont="1" applyBorder="1"/>
    <xf numFmtId="0" fontId="1" fillId="0" borderId="0" xfId="0" applyFont="1"/>
    <xf numFmtId="4" fontId="0" fillId="0" borderId="16" xfId="0" applyNumberFormat="1" applyBorder="1"/>
    <xf numFmtId="0" fontId="0" fillId="2" borderId="0" xfId="0" applyFill="1"/>
    <xf numFmtId="0" fontId="3" fillId="0" borderId="0" xfId="0" applyFont="1"/>
    <xf numFmtId="4" fontId="3" fillId="0" borderId="9" xfId="0" applyNumberFormat="1" applyFont="1" applyBorder="1"/>
    <xf numFmtId="4" fontId="3" fillId="0" borderId="10" xfId="0" applyNumberFormat="1" applyFont="1" applyBorder="1"/>
    <xf numFmtId="4" fontId="3" fillId="0" borderId="11" xfId="0" applyNumberFormat="1" applyFont="1" applyBorder="1"/>
    <xf numFmtId="4" fontId="3" fillId="0" borderId="0" xfId="0" applyNumberFormat="1" applyFont="1"/>
    <xf numFmtId="4" fontId="3" fillId="3" borderId="1" xfId="0" applyNumberFormat="1" applyFont="1" applyFill="1" applyBorder="1"/>
    <xf numFmtId="4" fontId="0" fillId="0" borderId="12" xfId="0" applyNumberFormat="1" applyBorder="1"/>
    <xf numFmtId="0" fontId="2" fillId="0" borderId="0" xfId="0" applyFont="1" applyAlignment="1"/>
    <xf numFmtId="0" fontId="5" fillId="0" borderId="0" xfId="0" applyFont="1" applyAlignment="1">
      <alignment horizontal="center" vertical="center"/>
    </xf>
    <xf numFmtId="17" fontId="5" fillId="0" borderId="8" xfId="0" applyNumberFormat="1" applyFont="1" applyBorder="1" applyAlignment="1">
      <alignment horizontal="center" vertical="center"/>
    </xf>
    <xf numFmtId="17" fontId="5" fillId="0" borderId="1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7" fontId="5" fillId="0" borderId="18" xfId="0" applyNumberFormat="1" applyFont="1" applyBorder="1" applyAlignment="1">
      <alignment horizontal="center" vertical="center"/>
    </xf>
    <xf numFmtId="4" fontId="0" fillId="0" borderId="18" xfId="0" applyNumberFormat="1" applyBorder="1"/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4" fontId="6" fillId="0" borderId="0" xfId="0" applyNumberFormat="1" applyFont="1" applyFill="1"/>
    <xf numFmtId="14" fontId="7" fillId="0" borderId="10" xfId="0" quotePrefix="1" applyNumberFormat="1" applyFont="1" applyBorder="1"/>
    <xf numFmtId="14" fontId="7" fillId="0" borderId="17" xfId="0" quotePrefix="1" applyNumberFormat="1" applyFont="1" applyBorder="1"/>
    <xf numFmtId="14" fontId="7" fillId="0" borderId="19" xfId="0" quotePrefix="1" applyNumberFormat="1" applyFont="1" applyBorder="1"/>
    <xf numFmtId="14" fontId="7" fillId="0" borderId="20" xfId="0" quotePrefix="1" applyNumberFormat="1" applyFont="1" applyBorder="1"/>
    <xf numFmtId="14" fontId="7" fillId="0" borderId="11" xfId="0" quotePrefix="1" applyNumberFormat="1" applyFont="1" applyBorder="1" applyAlignment="1">
      <alignment wrapText="1"/>
    </xf>
    <xf numFmtId="14" fontId="7" fillId="0" borderId="9" xfId="0" quotePrefix="1" applyNumberFormat="1" applyFont="1" applyBorder="1"/>
    <xf numFmtId="14" fontId="7" fillId="0" borderId="21" xfId="0" quotePrefix="1" applyNumberFormat="1" applyFont="1" applyBorder="1"/>
    <xf numFmtId="0" fontId="1" fillId="0" borderId="22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04"/>
  <sheetViews>
    <sheetView tabSelected="1" view="pageBreakPreview" zoomScale="85" zoomScaleNormal="85" zoomScaleSheetLayoutView="85" workbookViewId="0">
      <selection activeCell="T13" sqref="T13"/>
    </sheetView>
  </sheetViews>
  <sheetFormatPr defaultRowHeight="15" x14ac:dyDescent="0.25"/>
  <cols>
    <col min="1" max="1" width="1.28515625" customWidth="1"/>
    <col min="2" max="2" width="8.5703125" style="15" customWidth="1"/>
    <col min="3" max="3" width="46.140625" style="35" customWidth="1"/>
    <col min="4" max="5" width="11.42578125" customWidth="1"/>
    <col min="6" max="6" width="12.5703125" customWidth="1"/>
    <col min="7" max="7" width="12.42578125" customWidth="1"/>
    <col min="8" max="14" width="11.42578125" customWidth="1"/>
    <col min="15" max="15" width="12.7109375" bestFit="1" customWidth="1"/>
    <col min="16" max="16" width="13.85546875" style="18" bestFit="1" customWidth="1"/>
    <col min="17" max="17" width="0.7109375" customWidth="1"/>
  </cols>
  <sheetData>
    <row r="1" spans="1:17" ht="21.75" x14ac:dyDescent="0.4">
      <c r="A1" s="25"/>
      <c r="B1" s="33" t="s">
        <v>67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7" ht="15.75" thickBot="1" x14ac:dyDescent="0.3"/>
    <row r="3" spans="1:17" s="26" customFormat="1" ht="39" thickBot="1" x14ac:dyDescent="0.3">
      <c r="B3" s="34" t="s">
        <v>33</v>
      </c>
      <c r="C3" s="36" t="s">
        <v>34</v>
      </c>
      <c r="D3" s="31">
        <v>42736</v>
      </c>
      <c r="E3" s="27">
        <v>42767</v>
      </c>
      <c r="F3" s="27">
        <v>42795</v>
      </c>
      <c r="G3" s="27">
        <v>42826</v>
      </c>
      <c r="H3" s="27">
        <v>42856</v>
      </c>
      <c r="I3" s="27">
        <v>42887</v>
      </c>
      <c r="J3" s="27">
        <v>42917</v>
      </c>
      <c r="K3" s="27">
        <v>42948</v>
      </c>
      <c r="L3" s="28">
        <v>42979</v>
      </c>
      <c r="M3" s="28">
        <v>43009</v>
      </c>
      <c r="N3" s="27">
        <v>43040</v>
      </c>
      <c r="O3" s="27">
        <v>43070</v>
      </c>
      <c r="P3" s="29" t="s">
        <v>1</v>
      </c>
      <c r="Q3" s="30"/>
    </row>
    <row r="4" spans="1:17" x14ac:dyDescent="0.25">
      <c r="B4" s="12" t="s">
        <v>0</v>
      </c>
      <c r="C4" s="43" t="s">
        <v>57</v>
      </c>
      <c r="D4" s="9">
        <v>1805155</v>
      </c>
      <c r="E4" s="2">
        <v>1782293</v>
      </c>
      <c r="F4" s="2">
        <v>1811911</v>
      </c>
      <c r="G4" s="2">
        <v>1807738</v>
      </c>
      <c r="H4" s="2">
        <v>1876850</v>
      </c>
      <c r="I4" s="2">
        <v>1876906</v>
      </c>
      <c r="J4" s="2">
        <v>1894511</v>
      </c>
      <c r="K4" s="2">
        <v>1985656</v>
      </c>
      <c r="L4" s="4">
        <v>2042804</v>
      </c>
      <c r="M4" s="4">
        <v>1994322</v>
      </c>
      <c r="N4" s="4">
        <v>1947258</v>
      </c>
      <c r="O4" s="4">
        <f>22719615-20825404</f>
        <v>1894211</v>
      </c>
      <c r="P4" s="19">
        <f>SUM(C4:O4)</f>
        <v>22719615</v>
      </c>
      <c r="Q4" s="17"/>
    </row>
    <row r="5" spans="1:17" x14ac:dyDescent="0.25">
      <c r="B5" s="13" t="s">
        <v>2</v>
      </c>
      <c r="C5" s="38" t="s">
        <v>58</v>
      </c>
      <c r="D5" s="10">
        <v>432587</v>
      </c>
      <c r="E5" s="3">
        <v>414604</v>
      </c>
      <c r="F5" s="3">
        <v>464757</v>
      </c>
      <c r="G5" s="3">
        <v>460431</v>
      </c>
      <c r="H5" s="3">
        <v>397882</v>
      </c>
      <c r="I5" s="3">
        <v>457199</v>
      </c>
      <c r="J5" s="3">
        <v>432380</v>
      </c>
      <c r="K5" s="3">
        <v>398301</v>
      </c>
      <c r="L5" s="5">
        <v>357735</v>
      </c>
      <c r="M5" s="5">
        <v>476666</v>
      </c>
      <c r="N5" s="5">
        <v>509875</v>
      </c>
      <c r="O5" s="5">
        <f>5286453-4802417</f>
        <v>484036</v>
      </c>
      <c r="P5" s="20">
        <f t="shared" ref="P5:P35" si="0">SUM(C5:O5)</f>
        <v>5286453</v>
      </c>
      <c r="Q5" s="17"/>
    </row>
    <row r="6" spans="1:17" x14ac:dyDescent="0.25">
      <c r="B6" s="13" t="s">
        <v>3</v>
      </c>
      <c r="C6" s="38" t="s">
        <v>59</v>
      </c>
      <c r="D6" s="10">
        <v>20911</v>
      </c>
      <c r="E6" s="3">
        <v>19513</v>
      </c>
      <c r="F6" s="3">
        <v>29857</v>
      </c>
      <c r="G6" s="3">
        <v>22802</v>
      </c>
      <c r="H6" s="3">
        <v>45960</v>
      </c>
      <c r="I6" s="3">
        <v>33065</v>
      </c>
      <c r="J6" s="3">
        <v>18859</v>
      </c>
      <c r="K6" s="3">
        <v>18545</v>
      </c>
      <c r="L6" s="5">
        <v>26937</v>
      </c>
      <c r="M6" s="5">
        <v>25471</v>
      </c>
      <c r="N6" s="5">
        <v>21600</v>
      </c>
      <c r="O6" s="5">
        <f>324919-283520</f>
        <v>41399</v>
      </c>
      <c r="P6" s="20">
        <f t="shared" si="0"/>
        <v>324919</v>
      </c>
      <c r="Q6" s="17"/>
    </row>
    <row r="7" spans="1:17" x14ac:dyDescent="0.25">
      <c r="B7" s="13" t="s">
        <v>4</v>
      </c>
      <c r="C7" s="38" t="s">
        <v>60</v>
      </c>
      <c r="D7" s="10">
        <v>360000</v>
      </c>
      <c r="E7" s="3">
        <v>363604</v>
      </c>
      <c r="F7" s="3">
        <v>366258</v>
      </c>
      <c r="G7" s="3">
        <v>359138</v>
      </c>
      <c r="H7" s="3">
        <v>369879</v>
      </c>
      <c r="I7" s="3">
        <v>374514</v>
      </c>
      <c r="J7" s="3">
        <v>376295</v>
      </c>
      <c r="K7" s="3">
        <v>383586</v>
      </c>
      <c r="L7" s="5">
        <v>388832</v>
      </c>
      <c r="M7" s="5">
        <v>397292</v>
      </c>
      <c r="N7" s="5">
        <v>392686</v>
      </c>
      <c r="O7" s="5">
        <f>4521651-4132084</f>
        <v>389567</v>
      </c>
      <c r="P7" s="20">
        <f t="shared" si="0"/>
        <v>4521651</v>
      </c>
      <c r="Q7" s="17"/>
    </row>
    <row r="8" spans="1:17" x14ac:dyDescent="0.25">
      <c r="B8" s="13" t="s">
        <v>5</v>
      </c>
      <c r="C8" s="38" t="s">
        <v>61</v>
      </c>
      <c r="D8" s="10">
        <v>11143</v>
      </c>
      <c r="E8" s="3">
        <v>11275</v>
      </c>
      <c r="F8" s="3">
        <v>11296</v>
      </c>
      <c r="G8" s="3">
        <v>11252</v>
      </c>
      <c r="H8" s="3">
        <v>11196</v>
      </c>
      <c r="I8" s="3">
        <v>11533</v>
      </c>
      <c r="J8" s="3">
        <v>11578</v>
      </c>
      <c r="K8" s="3">
        <v>11807</v>
      </c>
      <c r="L8" s="5">
        <v>11947</v>
      </c>
      <c r="M8" s="5">
        <v>12230</v>
      </c>
      <c r="N8" s="5">
        <v>12043</v>
      </c>
      <c r="O8" s="5">
        <f>139295-127300</f>
        <v>11995</v>
      </c>
      <c r="P8" s="20">
        <f t="shared" si="0"/>
        <v>139295</v>
      </c>
      <c r="Q8" s="17"/>
    </row>
    <row r="9" spans="1:17" x14ac:dyDescent="0.25">
      <c r="B9" s="13" t="s">
        <v>6</v>
      </c>
      <c r="C9" s="38" t="s">
        <v>62</v>
      </c>
      <c r="D9" s="10">
        <v>116363</v>
      </c>
      <c r="E9" s="3">
        <v>117738</v>
      </c>
      <c r="F9" s="3">
        <v>118388</v>
      </c>
      <c r="G9" s="3">
        <v>116874</v>
      </c>
      <c r="H9" s="3">
        <v>118400</v>
      </c>
      <c r="I9" s="3">
        <v>120846</v>
      </c>
      <c r="J9" s="3">
        <v>121315</v>
      </c>
      <c r="K9" s="3">
        <v>123699</v>
      </c>
      <c r="L9" s="5">
        <v>125155</v>
      </c>
      <c r="M9" s="5">
        <v>128103</v>
      </c>
      <c r="N9" s="5">
        <v>126828</v>
      </c>
      <c r="O9" s="5">
        <f>1459368-1333709</f>
        <v>125659</v>
      </c>
      <c r="P9" s="20">
        <f t="shared" si="0"/>
        <v>1459368</v>
      </c>
      <c r="Q9" s="17"/>
    </row>
    <row r="10" spans="1:17" x14ac:dyDescent="0.25">
      <c r="B10" s="13" t="s">
        <v>7</v>
      </c>
      <c r="C10" s="38" t="s">
        <v>63</v>
      </c>
      <c r="D10" s="10">
        <v>3355</v>
      </c>
      <c r="E10" s="3">
        <v>3388</v>
      </c>
      <c r="F10" s="3">
        <v>3411</v>
      </c>
      <c r="G10" s="3">
        <v>3395</v>
      </c>
      <c r="H10" s="3">
        <v>3383</v>
      </c>
      <c r="I10" s="3">
        <v>3484</v>
      </c>
      <c r="J10" s="3">
        <v>3499</v>
      </c>
      <c r="K10" s="3">
        <v>3567</v>
      </c>
      <c r="L10" s="5">
        <v>3615</v>
      </c>
      <c r="M10" s="5">
        <v>3695</v>
      </c>
      <c r="N10" s="5">
        <v>3653</v>
      </c>
      <c r="O10" s="5">
        <f>42069-38445</f>
        <v>3624</v>
      </c>
      <c r="P10" s="20">
        <f t="shared" si="0"/>
        <v>42069</v>
      </c>
      <c r="Q10" s="17"/>
    </row>
    <row r="11" spans="1:17" ht="15.75" thickBot="1" x14ac:dyDescent="0.3">
      <c r="B11" s="13" t="s">
        <v>8</v>
      </c>
      <c r="C11" s="38" t="s">
        <v>64</v>
      </c>
      <c r="D11" s="10">
        <v>19021</v>
      </c>
      <c r="E11" s="3">
        <v>19246</v>
      </c>
      <c r="F11" s="3">
        <v>19325</v>
      </c>
      <c r="G11" s="3">
        <v>19277</v>
      </c>
      <c r="H11" s="3">
        <v>19348</v>
      </c>
      <c r="I11" s="3">
        <v>25495</v>
      </c>
      <c r="J11" s="3">
        <v>22105</v>
      </c>
      <c r="K11" s="3">
        <v>29018</v>
      </c>
      <c r="L11" s="5">
        <v>22370</v>
      </c>
      <c r="M11" s="5">
        <v>20940</v>
      </c>
      <c r="N11" s="5">
        <v>20731</v>
      </c>
      <c r="O11" s="5">
        <f>262055-236876</f>
        <v>25179</v>
      </c>
      <c r="P11" s="20">
        <f t="shared" si="0"/>
        <v>262055</v>
      </c>
      <c r="Q11" s="17"/>
    </row>
    <row r="12" spans="1:17" ht="15.75" thickTop="1" x14ac:dyDescent="0.25">
      <c r="B12" s="13" t="s">
        <v>20</v>
      </c>
      <c r="C12" s="44" t="s">
        <v>65</v>
      </c>
      <c r="D12" s="10"/>
      <c r="E12" s="3"/>
      <c r="F12" s="3">
        <v>9765.65</v>
      </c>
      <c r="G12" s="3">
        <v>10030.570000000002</v>
      </c>
      <c r="H12" s="3"/>
      <c r="I12" s="3"/>
      <c r="J12" s="3">
        <v>12118.939999999999</v>
      </c>
      <c r="K12" s="3"/>
      <c r="L12" s="5"/>
      <c r="M12" s="5">
        <v>8594.6499999999978</v>
      </c>
      <c r="N12" s="5">
        <v>0</v>
      </c>
      <c r="O12" s="5">
        <v>0</v>
      </c>
      <c r="P12" s="20">
        <f t="shared" si="0"/>
        <v>40509.81</v>
      </c>
      <c r="Q12" s="17"/>
    </row>
    <row r="13" spans="1:17" x14ac:dyDescent="0.25">
      <c r="B13" s="13" t="s">
        <v>25</v>
      </c>
      <c r="C13" s="38" t="s">
        <v>66</v>
      </c>
      <c r="D13" s="10"/>
      <c r="E13" s="3"/>
      <c r="F13" s="3"/>
      <c r="G13" s="3">
        <v>1351.2</v>
      </c>
      <c r="H13" s="3"/>
      <c r="I13" s="3">
        <v>2186.1899999999996</v>
      </c>
      <c r="J13" s="3"/>
      <c r="K13" s="3"/>
      <c r="L13" s="5"/>
      <c r="M13" s="5">
        <v>2393.7400000000002</v>
      </c>
      <c r="N13" s="5">
        <v>0</v>
      </c>
      <c r="O13" s="5">
        <v>0</v>
      </c>
      <c r="P13" s="20">
        <f t="shared" si="0"/>
        <v>5931.1299999999992</v>
      </c>
      <c r="Q13" s="17"/>
    </row>
    <row r="14" spans="1:17" x14ac:dyDescent="0.25">
      <c r="B14" s="13" t="s">
        <v>11</v>
      </c>
      <c r="C14" s="38" t="s">
        <v>35</v>
      </c>
      <c r="D14" s="10"/>
      <c r="E14" s="3">
        <v>55206.61</v>
      </c>
      <c r="F14" s="3">
        <v>115763.71999999999</v>
      </c>
      <c r="G14" s="3">
        <v>95217.510000000038</v>
      </c>
      <c r="H14" s="3">
        <v>54449.77999999997</v>
      </c>
      <c r="I14" s="3">
        <v>37637.919999999984</v>
      </c>
      <c r="J14" s="3">
        <v>19073.490000000049</v>
      </c>
      <c r="K14" s="3">
        <v>27829.929999999993</v>
      </c>
      <c r="L14" s="5">
        <v>27514.27999999997</v>
      </c>
      <c r="M14" s="5">
        <v>25083.390000000014</v>
      </c>
      <c r="N14" s="5">
        <v>24101.320000000007</v>
      </c>
      <c r="O14" s="5">
        <f>527934.56-481877.95</f>
        <v>46056.610000000044</v>
      </c>
      <c r="P14" s="20">
        <f t="shared" si="0"/>
        <v>527934.56000000006</v>
      </c>
      <c r="Q14" s="17"/>
    </row>
    <row r="15" spans="1:17" x14ac:dyDescent="0.25">
      <c r="B15" s="13" t="s">
        <v>12</v>
      </c>
      <c r="C15" s="38" t="s">
        <v>36</v>
      </c>
      <c r="D15" s="10"/>
      <c r="E15" s="3">
        <v>3452.74</v>
      </c>
      <c r="F15" s="3">
        <v>5023.6200000000008</v>
      </c>
      <c r="G15" s="3">
        <v>2333.0699999999997</v>
      </c>
      <c r="H15" s="3">
        <v>5347.09</v>
      </c>
      <c r="I15" s="3">
        <v>3695.2000000000007</v>
      </c>
      <c r="J15" s="3">
        <v>3271.869999999999</v>
      </c>
      <c r="K15" s="3">
        <v>4754.2599999999984</v>
      </c>
      <c r="L15" s="5">
        <v>3375.3700000000026</v>
      </c>
      <c r="M15" s="5">
        <v>3326.489999999998</v>
      </c>
      <c r="N15" s="5">
        <v>2809.3300000000017</v>
      </c>
      <c r="O15" s="5">
        <f>42628.56-37389.04</f>
        <v>5239.5199999999968</v>
      </c>
      <c r="P15" s="20">
        <f t="shared" si="0"/>
        <v>42628.56</v>
      </c>
      <c r="Q15" s="17"/>
    </row>
    <row r="16" spans="1:17" x14ac:dyDescent="0.25">
      <c r="B16" s="13" t="s">
        <v>27</v>
      </c>
      <c r="C16" s="38" t="s">
        <v>37</v>
      </c>
      <c r="D16" s="10"/>
      <c r="E16" s="3"/>
      <c r="F16" s="3"/>
      <c r="G16" s="3"/>
      <c r="H16" s="3">
        <v>50993.75</v>
      </c>
      <c r="I16" s="3"/>
      <c r="J16" s="3"/>
      <c r="K16" s="3">
        <v>50993.75</v>
      </c>
      <c r="L16" s="5"/>
      <c r="M16" s="5">
        <v>53481.25</v>
      </c>
      <c r="N16" s="5">
        <v>0</v>
      </c>
      <c r="O16" s="5">
        <v>0</v>
      </c>
      <c r="P16" s="20">
        <f t="shared" si="0"/>
        <v>155468.75</v>
      </c>
      <c r="Q16" s="17"/>
    </row>
    <row r="17" spans="2:17" x14ac:dyDescent="0.25">
      <c r="B17" s="13" t="s">
        <v>13</v>
      </c>
      <c r="C17" s="38" t="s">
        <v>38</v>
      </c>
      <c r="D17" s="10"/>
      <c r="E17" s="3">
        <v>22661.99</v>
      </c>
      <c r="F17" s="3">
        <v>41232.990000000005</v>
      </c>
      <c r="G17" s="3">
        <v>28278.539999999994</v>
      </c>
      <c r="H17" s="3">
        <v>15320.039999999994</v>
      </c>
      <c r="I17" s="3">
        <v>12859.680000000008</v>
      </c>
      <c r="J17" s="3">
        <v>5089.8799999999901</v>
      </c>
      <c r="K17" s="3">
        <v>45553.330000000016</v>
      </c>
      <c r="L17" s="5">
        <v>35313.479999999981</v>
      </c>
      <c r="M17" s="5">
        <v>21301.510000000009</v>
      </c>
      <c r="N17" s="5">
        <v>34389.149999999994</v>
      </c>
      <c r="O17" s="5">
        <f>295021.48-262000.59</f>
        <v>33020.889999999985</v>
      </c>
      <c r="P17" s="20">
        <f t="shared" si="0"/>
        <v>295021.48</v>
      </c>
      <c r="Q17" s="17"/>
    </row>
    <row r="18" spans="2:17" x14ac:dyDescent="0.25">
      <c r="B18" s="13" t="s">
        <v>14</v>
      </c>
      <c r="C18" s="38" t="s">
        <v>39</v>
      </c>
      <c r="D18" s="10"/>
      <c r="E18" s="3">
        <v>397.3</v>
      </c>
      <c r="F18" s="3">
        <v>248.91000000000003</v>
      </c>
      <c r="G18" s="3">
        <v>532.99</v>
      </c>
      <c r="H18" s="3">
        <v>207.33</v>
      </c>
      <c r="I18" s="3">
        <v>1423.9800000000002</v>
      </c>
      <c r="J18" s="3">
        <v>568.44999999999982</v>
      </c>
      <c r="K18" s="3">
        <v>996.93000000000029</v>
      </c>
      <c r="L18" s="5">
        <v>356.09999999999945</v>
      </c>
      <c r="M18" s="5">
        <v>172.07999999999993</v>
      </c>
      <c r="N18" s="5">
        <v>1265.9800000000005</v>
      </c>
      <c r="O18" s="5">
        <f>7074.79-6170.05</f>
        <v>904.73999999999978</v>
      </c>
      <c r="P18" s="20">
        <f t="shared" si="0"/>
        <v>7074.79</v>
      </c>
      <c r="Q18" s="17"/>
    </row>
    <row r="19" spans="2:17" x14ac:dyDescent="0.25">
      <c r="B19" s="13" t="s">
        <v>15</v>
      </c>
      <c r="C19" s="38" t="s">
        <v>40</v>
      </c>
      <c r="D19" s="10"/>
      <c r="E19" s="3">
        <v>21683.58</v>
      </c>
      <c r="F19" s="3">
        <v>372926.52999999997</v>
      </c>
      <c r="G19" s="3">
        <v>295853.45999999996</v>
      </c>
      <c r="H19" s="3">
        <v>531946.01000000013</v>
      </c>
      <c r="I19" s="3">
        <v>266717.85999999987</v>
      </c>
      <c r="J19" s="3">
        <v>454319.04000000004</v>
      </c>
      <c r="K19" s="3">
        <v>235908.26000000024</v>
      </c>
      <c r="L19" s="5">
        <v>654580.71999999974</v>
      </c>
      <c r="M19" s="5">
        <v>242759.58999999985</v>
      </c>
      <c r="N19" s="5">
        <v>814547.59000000032</v>
      </c>
      <c r="O19" s="5">
        <f>5816474.1-3891242.64</f>
        <v>1925231.4599999995</v>
      </c>
      <c r="P19" s="20">
        <f t="shared" si="0"/>
        <v>5816474.0999999996</v>
      </c>
      <c r="Q19" s="17"/>
    </row>
    <row r="20" spans="2:17" x14ac:dyDescent="0.25">
      <c r="B20" s="13" t="s">
        <v>30</v>
      </c>
      <c r="C20" s="38" t="s">
        <v>41</v>
      </c>
      <c r="D20" s="10"/>
      <c r="E20" s="3"/>
      <c r="F20" s="3"/>
      <c r="G20" s="3"/>
      <c r="H20" s="3"/>
      <c r="I20" s="3"/>
      <c r="J20" s="3">
        <v>4061.46</v>
      </c>
      <c r="K20" s="3"/>
      <c r="L20" s="5">
        <v>940.10000000000036</v>
      </c>
      <c r="M20" s="5">
        <v>0</v>
      </c>
      <c r="N20" s="5">
        <v>0</v>
      </c>
      <c r="O20" s="5">
        <f>117038.77-5001.56</f>
        <v>112037.21</v>
      </c>
      <c r="P20" s="20">
        <f t="shared" si="0"/>
        <v>117038.77</v>
      </c>
      <c r="Q20" s="17"/>
    </row>
    <row r="21" spans="2:17" x14ac:dyDescent="0.25">
      <c r="B21" s="13" t="s">
        <v>21</v>
      </c>
      <c r="C21" s="38" t="s">
        <v>42</v>
      </c>
      <c r="D21" s="10"/>
      <c r="E21" s="3"/>
      <c r="F21" s="3">
        <v>734.17</v>
      </c>
      <c r="G21" s="3"/>
      <c r="H21" s="3"/>
      <c r="I21" s="3">
        <v>11469.51</v>
      </c>
      <c r="J21" s="3">
        <v>15596.68</v>
      </c>
      <c r="K21" s="3">
        <v>556.32999999999811</v>
      </c>
      <c r="L21" s="5">
        <v>559.30000000000291</v>
      </c>
      <c r="M21" s="5">
        <v>12086.48</v>
      </c>
      <c r="N21" s="5">
        <v>0</v>
      </c>
      <c r="O21" s="5">
        <f>47452.87-41002.47</f>
        <v>6450.4000000000015</v>
      </c>
      <c r="P21" s="20">
        <f t="shared" si="0"/>
        <v>47452.87</v>
      </c>
      <c r="Q21" s="17"/>
    </row>
    <row r="22" spans="2:17" x14ac:dyDescent="0.25">
      <c r="B22" s="13" t="s">
        <v>16</v>
      </c>
      <c r="C22" s="38" t="s">
        <v>43</v>
      </c>
      <c r="D22" s="10"/>
      <c r="E22" s="3">
        <v>9000</v>
      </c>
      <c r="F22" s="3">
        <v>292500</v>
      </c>
      <c r="G22" s="3">
        <v>39675</v>
      </c>
      <c r="H22" s="3">
        <v>10000</v>
      </c>
      <c r="I22" s="3">
        <v>10400</v>
      </c>
      <c r="J22" s="3">
        <v>10000</v>
      </c>
      <c r="K22" s="3">
        <v>5870</v>
      </c>
      <c r="L22" s="5">
        <v>36280</v>
      </c>
      <c r="M22" s="5">
        <v>30000</v>
      </c>
      <c r="N22" s="5">
        <v>15000</v>
      </c>
      <c r="O22" s="5">
        <f>484646.12-458725</f>
        <v>25921.119999999995</v>
      </c>
      <c r="P22" s="20">
        <f t="shared" si="0"/>
        <v>484646.12</v>
      </c>
      <c r="Q22" s="17"/>
    </row>
    <row r="23" spans="2:17" x14ac:dyDescent="0.25">
      <c r="B23" s="13" t="s">
        <v>22</v>
      </c>
      <c r="C23" s="38" t="s">
        <v>44</v>
      </c>
      <c r="D23" s="10"/>
      <c r="E23" s="3"/>
      <c r="F23" s="3">
        <v>36988</v>
      </c>
      <c r="G23" s="3">
        <v>8836</v>
      </c>
      <c r="H23" s="3"/>
      <c r="I23" s="3"/>
      <c r="J23" s="3">
        <v>1336</v>
      </c>
      <c r="K23" s="3">
        <v>3364</v>
      </c>
      <c r="L23" s="5">
        <v>9621</v>
      </c>
      <c r="M23" s="5">
        <v>9652</v>
      </c>
      <c r="N23" s="5">
        <v>0</v>
      </c>
      <c r="O23" s="5">
        <f>68043.5-69797</f>
        <v>-1753.5</v>
      </c>
      <c r="P23" s="20">
        <f t="shared" si="0"/>
        <v>68043.5</v>
      </c>
      <c r="Q23" s="17"/>
    </row>
    <row r="24" spans="2:17" x14ac:dyDescent="0.25">
      <c r="B24" s="13" t="s">
        <v>23</v>
      </c>
      <c r="C24" s="38" t="s">
        <v>45</v>
      </c>
      <c r="D24" s="10"/>
      <c r="E24" s="3"/>
      <c r="F24" s="3">
        <v>408.69</v>
      </c>
      <c r="G24" s="3">
        <v>339.66</v>
      </c>
      <c r="H24" s="3">
        <v>339.65999999999997</v>
      </c>
      <c r="I24" s="3">
        <v>339.66000000000008</v>
      </c>
      <c r="J24" s="3">
        <v>339.65999999999985</v>
      </c>
      <c r="K24" s="3">
        <v>339.65999999999985</v>
      </c>
      <c r="L24" s="5">
        <v>339.66000000000031</v>
      </c>
      <c r="M24" s="5">
        <v>339.65999999999985</v>
      </c>
      <c r="N24" s="5">
        <v>339.65999999999985</v>
      </c>
      <c r="O24" s="5">
        <f>3465.63-3125.97</f>
        <v>339.66000000000031</v>
      </c>
      <c r="P24" s="20">
        <f t="shared" si="0"/>
        <v>3465.63</v>
      </c>
      <c r="Q24" s="17"/>
    </row>
    <row r="25" spans="2:17" x14ac:dyDescent="0.25">
      <c r="B25" s="13" t="s">
        <v>32</v>
      </c>
      <c r="C25" s="38" t="s">
        <v>46</v>
      </c>
      <c r="D25" s="10"/>
      <c r="E25" s="3"/>
      <c r="F25" s="3"/>
      <c r="G25" s="3"/>
      <c r="H25" s="3"/>
      <c r="I25" s="3"/>
      <c r="J25" s="3"/>
      <c r="K25" s="3"/>
      <c r="L25" s="5"/>
      <c r="M25" s="5">
        <v>28560</v>
      </c>
      <c r="N25" s="5">
        <v>0</v>
      </c>
      <c r="O25" s="5">
        <v>0</v>
      </c>
      <c r="P25" s="20">
        <f t="shared" si="0"/>
        <v>28560</v>
      </c>
      <c r="Q25" s="17"/>
    </row>
    <row r="26" spans="2:17" x14ac:dyDescent="0.25">
      <c r="B26" s="13" t="s">
        <v>29</v>
      </c>
      <c r="C26" s="38" t="s">
        <v>47</v>
      </c>
      <c r="D26" s="10"/>
      <c r="E26" s="3"/>
      <c r="F26" s="3"/>
      <c r="G26" s="3"/>
      <c r="H26" s="3"/>
      <c r="I26" s="3">
        <v>500</v>
      </c>
      <c r="J26" s="3"/>
      <c r="K26" s="3">
        <v>2500</v>
      </c>
      <c r="L26" s="5">
        <v>500</v>
      </c>
      <c r="M26" s="5">
        <v>0</v>
      </c>
      <c r="N26" s="5">
        <v>500</v>
      </c>
      <c r="O26" s="5">
        <f>3575.31-4000</f>
        <v>-424.69000000000005</v>
      </c>
      <c r="P26" s="20">
        <f t="shared" si="0"/>
        <v>3575.31</v>
      </c>
      <c r="Q26" s="17"/>
    </row>
    <row r="27" spans="2:17" x14ac:dyDescent="0.25">
      <c r="B27" s="13" t="s">
        <v>24</v>
      </c>
      <c r="C27" s="38" t="s">
        <v>48</v>
      </c>
      <c r="D27" s="10"/>
      <c r="E27" s="3"/>
      <c r="F27" s="3">
        <v>22497.48</v>
      </c>
      <c r="G27" s="3"/>
      <c r="H27" s="3"/>
      <c r="I27" s="3">
        <v>3699.9599999999991</v>
      </c>
      <c r="J27" s="3">
        <v>10861.55</v>
      </c>
      <c r="K27" s="3"/>
      <c r="L27" s="5">
        <v>3659.7200000000012</v>
      </c>
      <c r="M27" s="5">
        <v>0</v>
      </c>
      <c r="N27" s="5">
        <v>0</v>
      </c>
      <c r="O27" s="5">
        <f>61003.33-40718.71</f>
        <v>20284.620000000003</v>
      </c>
      <c r="P27" s="20">
        <f t="shared" si="0"/>
        <v>61003.33</v>
      </c>
      <c r="Q27" s="17"/>
    </row>
    <row r="28" spans="2:17" x14ac:dyDescent="0.25">
      <c r="B28" s="13" t="s">
        <v>17</v>
      </c>
      <c r="C28" s="38" t="s">
        <v>49</v>
      </c>
      <c r="D28" s="10"/>
      <c r="E28" s="3">
        <v>30736.33</v>
      </c>
      <c r="F28" s="3">
        <v>140972.75</v>
      </c>
      <c r="G28" s="3">
        <v>47848.199999999983</v>
      </c>
      <c r="H28" s="3">
        <v>73416.930000000022</v>
      </c>
      <c r="I28" s="3">
        <v>59825.52999999997</v>
      </c>
      <c r="J28" s="3">
        <v>195966.05000000005</v>
      </c>
      <c r="K28" s="3">
        <v>80131.75</v>
      </c>
      <c r="L28" s="5">
        <v>84420.54999999993</v>
      </c>
      <c r="M28" s="5">
        <v>83743.900000000023</v>
      </c>
      <c r="N28" s="5">
        <v>83066.609999999986</v>
      </c>
      <c r="O28" s="5">
        <f>1030764.83-880128.6</f>
        <v>150636.22999999998</v>
      </c>
      <c r="P28" s="20">
        <f t="shared" si="0"/>
        <v>1030764.83</v>
      </c>
      <c r="Q28" s="17"/>
    </row>
    <row r="29" spans="2:17" ht="15.75" thickBot="1" x14ac:dyDescent="0.3">
      <c r="B29" s="13" t="s">
        <v>18</v>
      </c>
      <c r="C29" s="39" t="s">
        <v>50</v>
      </c>
      <c r="D29" s="10"/>
      <c r="E29" s="3">
        <v>7000.16</v>
      </c>
      <c r="F29" s="3">
        <v>23077.06</v>
      </c>
      <c r="G29" s="3">
        <v>12174.349999999999</v>
      </c>
      <c r="H29" s="3">
        <v>13929.129999999997</v>
      </c>
      <c r="I29" s="3">
        <v>12045.37000000001</v>
      </c>
      <c r="J29" s="3">
        <v>10390.549999999988</v>
      </c>
      <c r="K29" s="3">
        <v>12912.320000000007</v>
      </c>
      <c r="L29" s="5">
        <v>11512.25</v>
      </c>
      <c r="M29" s="5">
        <v>13864.739999999991</v>
      </c>
      <c r="N29" s="5">
        <v>11620.850000000006</v>
      </c>
      <c r="O29" s="5">
        <f>149636.23-128526.78</f>
        <v>21109.450000000012</v>
      </c>
      <c r="P29" s="20">
        <f t="shared" si="0"/>
        <v>149636.23000000001</v>
      </c>
      <c r="Q29" s="17"/>
    </row>
    <row r="30" spans="2:17" ht="16.5" thickTop="1" thickBot="1" x14ac:dyDescent="0.3">
      <c r="B30" s="13" t="s">
        <v>31</v>
      </c>
      <c r="C30" s="40" t="s">
        <v>51</v>
      </c>
      <c r="D30" s="10"/>
      <c r="E30" s="3"/>
      <c r="F30" s="3"/>
      <c r="G30" s="3"/>
      <c r="H30" s="3"/>
      <c r="I30" s="3"/>
      <c r="J30" s="3"/>
      <c r="K30" s="3">
        <v>9000</v>
      </c>
      <c r="L30" s="5"/>
      <c r="M30" s="5">
        <v>0</v>
      </c>
      <c r="N30" s="5">
        <v>0</v>
      </c>
      <c r="O30" s="5">
        <v>0</v>
      </c>
      <c r="P30" s="20">
        <f t="shared" si="0"/>
        <v>9000</v>
      </c>
      <c r="Q30" s="17"/>
    </row>
    <row r="31" spans="2:17" ht="15.75" thickTop="1" x14ac:dyDescent="0.25">
      <c r="B31" s="13" t="s">
        <v>9</v>
      </c>
      <c r="C31" s="41" t="s">
        <v>52</v>
      </c>
      <c r="D31" s="10">
        <v>1283159.5900000001</v>
      </c>
      <c r="E31" s="3">
        <v>1283159.5900000001</v>
      </c>
      <c r="F31" s="3">
        <v>4199505.709999999</v>
      </c>
      <c r="G31" s="3">
        <v>2255274.9700000007</v>
      </c>
      <c r="H31" s="3">
        <v>2255274.9700000007</v>
      </c>
      <c r="I31" s="3">
        <v>2255274.9700000007</v>
      </c>
      <c r="J31" s="3">
        <v>2255274.9699999988</v>
      </c>
      <c r="K31" s="3">
        <v>2255274.9699999988</v>
      </c>
      <c r="L31" s="5">
        <v>2255274.9700000025</v>
      </c>
      <c r="M31" s="5">
        <v>3258244.2899999991</v>
      </c>
      <c r="N31" s="5">
        <v>3258244.2899999991</v>
      </c>
      <c r="O31" s="5">
        <f>30072207.58-26813963.29</f>
        <v>3258244.2899999991</v>
      </c>
      <c r="P31" s="20">
        <f t="shared" si="0"/>
        <v>30072207.579999998</v>
      </c>
      <c r="Q31" s="17"/>
    </row>
    <row r="32" spans="2:17" x14ac:dyDescent="0.25">
      <c r="B32" s="13" t="s">
        <v>10</v>
      </c>
      <c r="C32" s="39" t="s">
        <v>53</v>
      </c>
      <c r="D32" s="10">
        <v>854.09</v>
      </c>
      <c r="E32" s="3"/>
      <c r="F32" s="3">
        <v>26720192.52</v>
      </c>
      <c r="G32" s="3">
        <v>15978043.799999997</v>
      </c>
      <c r="H32" s="3"/>
      <c r="I32" s="3"/>
      <c r="J32" s="3">
        <v>25120.580000005662</v>
      </c>
      <c r="K32" s="3"/>
      <c r="L32" s="5">
        <v>1004659.5899999961</v>
      </c>
      <c r="M32" s="5">
        <v>0</v>
      </c>
      <c r="N32" s="5">
        <v>0</v>
      </c>
      <c r="O32" s="5">
        <v>0</v>
      </c>
      <c r="P32" s="20">
        <f t="shared" si="0"/>
        <v>43728870.579999998</v>
      </c>
      <c r="Q32" s="17"/>
    </row>
    <row r="33" spans="2:17" x14ac:dyDescent="0.25">
      <c r="B33" s="13" t="s">
        <v>19</v>
      </c>
      <c r="C33" s="41" t="s">
        <v>54</v>
      </c>
      <c r="D33" s="10"/>
      <c r="E33" s="3">
        <v>200160</v>
      </c>
      <c r="F33" s="3"/>
      <c r="G33" s="3"/>
      <c r="H33" s="3"/>
      <c r="I33" s="3">
        <v>6900</v>
      </c>
      <c r="J33" s="3">
        <v>2665.6000000000058</v>
      </c>
      <c r="K33" s="3">
        <v>3800</v>
      </c>
      <c r="L33" s="5">
        <v>313902.94000000006</v>
      </c>
      <c r="M33" s="5">
        <v>152189.5</v>
      </c>
      <c r="N33" s="5">
        <v>0</v>
      </c>
      <c r="O33" s="5">
        <v>0</v>
      </c>
      <c r="P33" s="20">
        <f t="shared" si="0"/>
        <v>679618.04</v>
      </c>
      <c r="Q33" s="17"/>
    </row>
    <row r="34" spans="2:17" x14ac:dyDescent="0.25">
      <c r="B34" s="13" t="s">
        <v>28</v>
      </c>
      <c r="C34" s="38" t="s">
        <v>55</v>
      </c>
      <c r="D34" s="10"/>
      <c r="E34" s="3"/>
      <c r="F34" s="3"/>
      <c r="G34" s="3"/>
      <c r="H34" s="3">
        <v>79919.210000000006</v>
      </c>
      <c r="I34" s="3"/>
      <c r="J34" s="3"/>
      <c r="K34" s="3">
        <v>9384.3399999999965</v>
      </c>
      <c r="L34" s="5">
        <v>40658.28</v>
      </c>
      <c r="M34" s="5">
        <v>0</v>
      </c>
      <c r="N34" s="5">
        <v>0</v>
      </c>
      <c r="O34" s="5">
        <f>1554000-129961.83</f>
        <v>1424038.17</v>
      </c>
      <c r="P34" s="20">
        <f t="shared" si="0"/>
        <v>1554000</v>
      </c>
      <c r="Q34" s="17"/>
    </row>
    <row r="35" spans="2:17" ht="39.75" thickBot="1" x14ac:dyDescent="0.3">
      <c r="B35" s="14" t="s">
        <v>26</v>
      </c>
      <c r="C35" s="42" t="s">
        <v>56</v>
      </c>
      <c r="D35" s="11"/>
      <c r="E35" s="6"/>
      <c r="F35" s="6"/>
      <c r="G35" s="6">
        <v>-28669.83</v>
      </c>
      <c r="H35" s="6"/>
      <c r="I35" s="6"/>
      <c r="J35" s="6"/>
      <c r="K35" s="6"/>
      <c r="L35" s="7"/>
      <c r="M35" s="7">
        <v>0</v>
      </c>
      <c r="N35" s="7">
        <v>-1744</v>
      </c>
      <c r="O35" s="7">
        <f>-31500.61+30413.83</f>
        <v>-1086.7799999999988</v>
      </c>
      <c r="P35" s="21">
        <f t="shared" si="0"/>
        <v>-31500.61</v>
      </c>
      <c r="Q35" s="17"/>
    </row>
    <row r="36" spans="2:17" ht="15.75" thickBot="1" x14ac:dyDescent="0.3">
      <c r="B36" s="45" t="s">
        <v>1</v>
      </c>
      <c r="C36" s="46"/>
      <c r="D36" s="32">
        <f>SUM(D4:D35)</f>
        <v>4052548.6799999997</v>
      </c>
      <c r="E36" s="8">
        <f>SUM(E4:E35)</f>
        <v>4365119.3000000007</v>
      </c>
      <c r="F36" s="8">
        <f>SUM(F4:F35)</f>
        <v>34807040.799999997</v>
      </c>
      <c r="G36" s="8">
        <f>SUM(G4:G35)</f>
        <v>21548026.490000002</v>
      </c>
      <c r="H36" s="8">
        <f>SUM(H4:H35)</f>
        <v>5934041.9000000013</v>
      </c>
      <c r="I36" s="8">
        <f>SUM(I4:I35)</f>
        <v>5588017.8300000001</v>
      </c>
      <c r="J36" s="8">
        <f>SUM(J4:J35)</f>
        <v>5906596.7700000042</v>
      </c>
      <c r="K36" s="8">
        <f>SUM(K4:K35)</f>
        <v>5703348.8299999991</v>
      </c>
      <c r="L36" s="8">
        <f>SUM(L4:L35)</f>
        <v>7462863.3099999987</v>
      </c>
      <c r="M36" s="24">
        <f>SUM(M4:M35)</f>
        <v>7004512.2699999996</v>
      </c>
      <c r="N36" s="8">
        <f>SUM(N4:N35)</f>
        <v>7278814.7799999993</v>
      </c>
      <c r="O36" s="16">
        <f>SUM(O4:O35)</f>
        <v>10001919.399999999</v>
      </c>
      <c r="P36" s="23">
        <f>SUM(P4:P35)</f>
        <v>119652850.36</v>
      </c>
      <c r="Q36" s="17"/>
    </row>
    <row r="37" spans="2:17" x14ac:dyDescent="0.25">
      <c r="C37" s="3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22"/>
    </row>
    <row r="38" spans="2:17" x14ac:dyDescent="0.25">
      <c r="C38" s="3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22"/>
    </row>
    <row r="39" spans="2:17" x14ac:dyDescent="0.25">
      <c r="C39" s="3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22"/>
    </row>
    <row r="40" spans="2:17" x14ac:dyDescent="0.25">
      <c r="C40" s="37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22"/>
    </row>
    <row r="41" spans="2:17" x14ac:dyDescent="0.25">
      <c r="C41" s="37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22"/>
    </row>
    <row r="42" spans="2:17" x14ac:dyDescent="0.25">
      <c r="C42" s="37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22"/>
    </row>
    <row r="43" spans="2:17" x14ac:dyDescent="0.25">
      <c r="C43" s="37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22"/>
    </row>
    <row r="44" spans="2:17" x14ac:dyDescent="0.25">
      <c r="C44" s="37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22"/>
    </row>
    <row r="45" spans="2:17" x14ac:dyDescent="0.25">
      <c r="C45" s="37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22"/>
    </row>
    <row r="46" spans="2:17" x14ac:dyDescent="0.25">
      <c r="C46" s="37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22"/>
    </row>
    <row r="47" spans="2:17" x14ac:dyDescent="0.25">
      <c r="C47" s="37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22"/>
    </row>
    <row r="48" spans="2:17" x14ac:dyDescent="0.25">
      <c r="C48" s="37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22"/>
    </row>
    <row r="49" spans="3:16" x14ac:dyDescent="0.25">
      <c r="C49" s="37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22"/>
    </row>
    <row r="50" spans="3:16" x14ac:dyDescent="0.25">
      <c r="C50" s="37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2"/>
    </row>
    <row r="51" spans="3:16" x14ac:dyDescent="0.25">
      <c r="C51" s="37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2"/>
    </row>
    <row r="52" spans="3:16" x14ac:dyDescent="0.25">
      <c r="C52" s="37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22"/>
    </row>
    <row r="53" spans="3:16" x14ac:dyDescent="0.25">
      <c r="C53" s="37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22"/>
    </row>
    <row r="54" spans="3:16" x14ac:dyDescent="0.25">
      <c r="C54" s="37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2"/>
    </row>
    <row r="55" spans="3:16" x14ac:dyDescent="0.25">
      <c r="C55" s="37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22"/>
    </row>
    <row r="56" spans="3:16" x14ac:dyDescent="0.25">
      <c r="C56" s="37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2"/>
    </row>
    <row r="57" spans="3:16" x14ac:dyDescent="0.25">
      <c r="C57" s="37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2"/>
    </row>
    <row r="58" spans="3:16" x14ac:dyDescent="0.25">
      <c r="C58" s="37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2"/>
    </row>
    <row r="59" spans="3:16" x14ac:dyDescent="0.25">
      <c r="C59" s="37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22"/>
    </row>
    <row r="60" spans="3:16" x14ac:dyDescent="0.25">
      <c r="C60" s="37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2"/>
    </row>
    <row r="61" spans="3:16" x14ac:dyDescent="0.25">
      <c r="C61" s="37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22"/>
    </row>
    <row r="62" spans="3:16" x14ac:dyDescent="0.25">
      <c r="C62" s="37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22"/>
    </row>
    <row r="63" spans="3:16" x14ac:dyDescent="0.25">
      <c r="C63" s="37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22"/>
    </row>
    <row r="64" spans="3:16" x14ac:dyDescent="0.25">
      <c r="C64" s="37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22"/>
    </row>
    <row r="65" spans="3:16" x14ac:dyDescent="0.25">
      <c r="C65" s="37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22"/>
    </row>
    <row r="66" spans="3:16" x14ac:dyDescent="0.25">
      <c r="C66" s="37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2"/>
    </row>
    <row r="67" spans="3:16" x14ac:dyDescent="0.25">
      <c r="C67" s="37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2"/>
    </row>
    <row r="68" spans="3:16" x14ac:dyDescent="0.25">
      <c r="C68" s="37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2"/>
    </row>
    <row r="69" spans="3:16" x14ac:dyDescent="0.25">
      <c r="C69" s="37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2"/>
    </row>
    <row r="70" spans="3:16" x14ac:dyDescent="0.25">
      <c r="C70" s="37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22"/>
    </row>
    <row r="71" spans="3:16" x14ac:dyDescent="0.25">
      <c r="C71" s="37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22"/>
    </row>
    <row r="72" spans="3:16" x14ac:dyDescent="0.25">
      <c r="C72" s="37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22"/>
    </row>
    <row r="73" spans="3:16" x14ac:dyDescent="0.25">
      <c r="C73" s="37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22"/>
    </row>
    <row r="74" spans="3:16" x14ac:dyDescent="0.25">
      <c r="C74" s="37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22"/>
    </row>
    <row r="75" spans="3:16" x14ac:dyDescent="0.25">
      <c r="C75" s="37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22"/>
    </row>
    <row r="76" spans="3:16" x14ac:dyDescent="0.25">
      <c r="C76" s="37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22"/>
    </row>
    <row r="77" spans="3:16" x14ac:dyDescent="0.25">
      <c r="C77" s="37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22"/>
    </row>
    <row r="78" spans="3:16" x14ac:dyDescent="0.25">
      <c r="C78" s="37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22"/>
    </row>
    <row r="79" spans="3:16" x14ac:dyDescent="0.25">
      <c r="C79" s="37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22"/>
    </row>
    <row r="80" spans="3:16" x14ac:dyDescent="0.25">
      <c r="C80" s="37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2"/>
    </row>
    <row r="81" spans="3:16" x14ac:dyDescent="0.25">
      <c r="C81" s="37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22"/>
    </row>
    <row r="82" spans="3:16" x14ac:dyDescent="0.25">
      <c r="C82" s="37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22"/>
    </row>
    <row r="83" spans="3:16" x14ac:dyDescent="0.25">
      <c r="C83" s="37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22"/>
    </row>
    <row r="84" spans="3:16" x14ac:dyDescent="0.25">
      <c r="C84" s="37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22"/>
    </row>
    <row r="85" spans="3:16" x14ac:dyDescent="0.25">
      <c r="C85" s="37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22"/>
    </row>
    <row r="86" spans="3:16" x14ac:dyDescent="0.25">
      <c r="C86" s="37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22"/>
    </row>
    <row r="87" spans="3:16" x14ac:dyDescent="0.25">
      <c r="C87" s="37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22"/>
    </row>
    <row r="88" spans="3:16" x14ac:dyDescent="0.25">
      <c r="C88" s="37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22"/>
    </row>
    <row r="89" spans="3:16" x14ac:dyDescent="0.25">
      <c r="C89" s="37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22"/>
    </row>
    <row r="90" spans="3:16" x14ac:dyDescent="0.25">
      <c r="C90" s="37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22"/>
    </row>
    <row r="91" spans="3:16" x14ac:dyDescent="0.25">
      <c r="C91" s="37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22"/>
    </row>
    <row r="92" spans="3:16" x14ac:dyDescent="0.25">
      <c r="C92" s="37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22"/>
    </row>
    <row r="93" spans="3:16" x14ac:dyDescent="0.25">
      <c r="C93" s="37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22"/>
    </row>
    <row r="94" spans="3:16" x14ac:dyDescent="0.25">
      <c r="C94" s="37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22"/>
    </row>
    <row r="95" spans="3:16" x14ac:dyDescent="0.25">
      <c r="C95" s="37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22"/>
    </row>
    <row r="96" spans="3:16" x14ac:dyDescent="0.25">
      <c r="C96" s="37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22"/>
    </row>
    <row r="97" spans="3:16" x14ac:dyDescent="0.25">
      <c r="C97" s="37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22"/>
    </row>
    <row r="98" spans="3:16" x14ac:dyDescent="0.25">
      <c r="C98" s="37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22"/>
    </row>
    <row r="99" spans="3:16" x14ac:dyDescent="0.25">
      <c r="C99" s="37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22"/>
    </row>
    <row r="100" spans="3:16" x14ac:dyDescent="0.25">
      <c r="C100" s="37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22"/>
    </row>
    <row r="101" spans="3:16" x14ac:dyDescent="0.25">
      <c r="C101" s="37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22"/>
    </row>
    <row r="102" spans="3:16" x14ac:dyDescent="0.25">
      <c r="C102" s="37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22"/>
    </row>
    <row r="103" spans="3:16" x14ac:dyDescent="0.25">
      <c r="C103" s="37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22"/>
    </row>
    <row r="104" spans="3:16" x14ac:dyDescent="0.25">
      <c r="C104" s="37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22"/>
    </row>
    <row r="105" spans="3:16" x14ac:dyDescent="0.25">
      <c r="C105" s="37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22"/>
    </row>
    <row r="106" spans="3:16" x14ac:dyDescent="0.25">
      <c r="C106" s="37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22"/>
    </row>
    <row r="107" spans="3:16" x14ac:dyDescent="0.25">
      <c r="C107" s="37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22"/>
    </row>
    <row r="108" spans="3:16" x14ac:dyDescent="0.25">
      <c r="C108" s="37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22"/>
    </row>
    <row r="109" spans="3:16" x14ac:dyDescent="0.25">
      <c r="C109" s="37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22"/>
    </row>
    <row r="110" spans="3:16" x14ac:dyDescent="0.25">
      <c r="C110" s="37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22"/>
    </row>
    <row r="111" spans="3:16" x14ac:dyDescent="0.25">
      <c r="C111" s="37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22"/>
    </row>
    <row r="112" spans="3:16" x14ac:dyDescent="0.25">
      <c r="C112" s="37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22"/>
    </row>
    <row r="113" spans="3:16" x14ac:dyDescent="0.25">
      <c r="C113" s="37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22"/>
    </row>
    <row r="114" spans="3:16" x14ac:dyDescent="0.25">
      <c r="C114" s="37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22"/>
    </row>
    <row r="115" spans="3:16" x14ac:dyDescent="0.25">
      <c r="C115" s="37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22"/>
    </row>
    <row r="116" spans="3:16" x14ac:dyDescent="0.25">
      <c r="C116" s="37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22"/>
    </row>
    <row r="117" spans="3:16" x14ac:dyDescent="0.25">
      <c r="C117" s="37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22"/>
    </row>
    <row r="118" spans="3:16" x14ac:dyDescent="0.25">
      <c r="C118" s="37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22"/>
    </row>
    <row r="119" spans="3:16" x14ac:dyDescent="0.25">
      <c r="C119" s="37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22"/>
    </row>
    <row r="120" spans="3:16" x14ac:dyDescent="0.25">
      <c r="C120" s="37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22"/>
    </row>
    <row r="121" spans="3:16" x14ac:dyDescent="0.25">
      <c r="C121" s="37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22"/>
    </row>
    <row r="122" spans="3:16" x14ac:dyDescent="0.25">
      <c r="C122" s="37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22"/>
    </row>
    <row r="123" spans="3:16" x14ac:dyDescent="0.25">
      <c r="C123" s="37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22"/>
    </row>
    <row r="124" spans="3:16" x14ac:dyDescent="0.25">
      <c r="C124" s="37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22"/>
    </row>
    <row r="125" spans="3:16" x14ac:dyDescent="0.25">
      <c r="C125" s="37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22"/>
    </row>
    <row r="126" spans="3:16" x14ac:dyDescent="0.25">
      <c r="C126" s="37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22"/>
    </row>
    <row r="127" spans="3:16" x14ac:dyDescent="0.25">
      <c r="C127" s="37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22"/>
    </row>
    <row r="128" spans="3:16" x14ac:dyDescent="0.25">
      <c r="C128" s="37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22"/>
    </row>
    <row r="129" spans="3:16" x14ac:dyDescent="0.25">
      <c r="C129" s="37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22"/>
    </row>
    <row r="130" spans="3:16" x14ac:dyDescent="0.25">
      <c r="C130" s="37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22"/>
    </row>
    <row r="131" spans="3:16" x14ac:dyDescent="0.25">
      <c r="C131" s="37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22"/>
    </row>
    <row r="132" spans="3:16" x14ac:dyDescent="0.25">
      <c r="C132" s="37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22"/>
    </row>
    <row r="133" spans="3:16" x14ac:dyDescent="0.25">
      <c r="C133" s="37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22"/>
    </row>
    <row r="134" spans="3:16" x14ac:dyDescent="0.25">
      <c r="C134" s="37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22"/>
    </row>
    <row r="135" spans="3:16" x14ac:dyDescent="0.25">
      <c r="C135" s="37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22"/>
    </row>
    <row r="136" spans="3:16" x14ac:dyDescent="0.25">
      <c r="C136" s="37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22"/>
    </row>
    <row r="137" spans="3:16" x14ac:dyDescent="0.25">
      <c r="C137" s="37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22"/>
    </row>
    <row r="138" spans="3:16" x14ac:dyDescent="0.25">
      <c r="C138" s="37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22"/>
    </row>
    <row r="139" spans="3:16" x14ac:dyDescent="0.25">
      <c r="C139" s="37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22"/>
    </row>
    <row r="140" spans="3:16" x14ac:dyDescent="0.25">
      <c r="C140" s="37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22"/>
    </row>
    <row r="141" spans="3:16" x14ac:dyDescent="0.25">
      <c r="C141" s="37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22"/>
    </row>
    <row r="142" spans="3:16" x14ac:dyDescent="0.25">
      <c r="C142" s="37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22"/>
    </row>
    <row r="143" spans="3:16" x14ac:dyDescent="0.25">
      <c r="C143" s="37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22"/>
    </row>
    <row r="144" spans="3:16" x14ac:dyDescent="0.25">
      <c r="C144" s="37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22"/>
    </row>
    <row r="145" spans="3:16" x14ac:dyDescent="0.25">
      <c r="C145" s="37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22"/>
    </row>
    <row r="146" spans="3:16" x14ac:dyDescent="0.25">
      <c r="C146" s="37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22"/>
    </row>
    <row r="147" spans="3:16" x14ac:dyDescent="0.25">
      <c r="C147" s="37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22"/>
    </row>
    <row r="148" spans="3:16" x14ac:dyDescent="0.25">
      <c r="C148" s="37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22"/>
    </row>
    <row r="149" spans="3:16" x14ac:dyDescent="0.25">
      <c r="C149" s="37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22"/>
    </row>
    <row r="150" spans="3:16" x14ac:dyDescent="0.25">
      <c r="C150" s="37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22"/>
    </row>
    <row r="151" spans="3:16" x14ac:dyDescent="0.25">
      <c r="C151" s="37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22"/>
    </row>
    <row r="152" spans="3:16" x14ac:dyDescent="0.25">
      <c r="C152" s="37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22"/>
    </row>
    <row r="153" spans="3:16" x14ac:dyDescent="0.25">
      <c r="C153" s="37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22"/>
    </row>
    <row r="154" spans="3:16" x14ac:dyDescent="0.25">
      <c r="C154" s="37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22"/>
    </row>
    <row r="155" spans="3:16" x14ac:dyDescent="0.25">
      <c r="C155" s="37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22"/>
    </row>
    <row r="156" spans="3:16" x14ac:dyDescent="0.25">
      <c r="C156" s="37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22"/>
    </row>
    <row r="157" spans="3:16" x14ac:dyDescent="0.25">
      <c r="C157" s="37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22"/>
    </row>
    <row r="158" spans="3:16" x14ac:dyDescent="0.25">
      <c r="C158" s="37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22"/>
    </row>
    <row r="159" spans="3:16" x14ac:dyDescent="0.25">
      <c r="C159" s="37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22"/>
    </row>
    <row r="160" spans="3:16" x14ac:dyDescent="0.25">
      <c r="C160" s="37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22"/>
    </row>
    <row r="161" spans="3:16" x14ac:dyDescent="0.25">
      <c r="C161" s="37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22"/>
    </row>
    <row r="162" spans="3:16" x14ac:dyDescent="0.25">
      <c r="C162" s="37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22"/>
    </row>
    <row r="163" spans="3:16" x14ac:dyDescent="0.25">
      <c r="C163" s="37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22"/>
    </row>
    <row r="164" spans="3:16" x14ac:dyDescent="0.25">
      <c r="C164" s="37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22"/>
    </row>
    <row r="165" spans="3:16" x14ac:dyDescent="0.25">
      <c r="C165" s="37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22"/>
    </row>
    <row r="166" spans="3:16" x14ac:dyDescent="0.25">
      <c r="C166" s="37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22"/>
    </row>
    <row r="167" spans="3:16" x14ac:dyDescent="0.25">
      <c r="C167" s="37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22"/>
    </row>
    <row r="168" spans="3:16" x14ac:dyDescent="0.25">
      <c r="C168" s="37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22"/>
    </row>
    <row r="169" spans="3:16" x14ac:dyDescent="0.25">
      <c r="C169" s="37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22"/>
    </row>
    <row r="170" spans="3:16" x14ac:dyDescent="0.25">
      <c r="C170" s="37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22"/>
    </row>
    <row r="171" spans="3:16" x14ac:dyDescent="0.25">
      <c r="C171" s="37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22"/>
    </row>
    <row r="172" spans="3:16" x14ac:dyDescent="0.25">
      <c r="C172" s="37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22"/>
    </row>
    <row r="173" spans="3:16" x14ac:dyDescent="0.25">
      <c r="C173" s="37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22"/>
    </row>
    <row r="174" spans="3:16" x14ac:dyDescent="0.25">
      <c r="C174" s="37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22"/>
    </row>
    <row r="175" spans="3:16" x14ac:dyDescent="0.25">
      <c r="C175" s="37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22"/>
    </row>
    <row r="176" spans="3:16" x14ac:dyDescent="0.25">
      <c r="C176" s="37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22"/>
    </row>
    <row r="177" spans="3:16" x14ac:dyDescent="0.25">
      <c r="C177" s="37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22"/>
    </row>
    <row r="178" spans="3:16" x14ac:dyDescent="0.25">
      <c r="C178" s="37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22"/>
    </row>
    <row r="179" spans="3:16" x14ac:dyDescent="0.25">
      <c r="C179" s="37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22"/>
    </row>
    <row r="180" spans="3:16" x14ac:dyDescent="0.25">
      <c r="C180" s="37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22"/>
    </row>
    <row r="181" spans="3:16" x14ac:dyDescent="0.25">
      <c r="C181" s="37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22"/>
    </row>
    <row r="182" spans="3:16" x14ac:dyDescent="0.25">
      <c r="C182" s="37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22"/>
    </row>
    <row r="183" spans="3:16" x14ac:dyDescent="0.25">
      <c r="C183" s="37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22"/>
    </row>
    <row r="184" spans="3:16" x14ac:dyDescent="0.25">
      <c r="C184" s="37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22"/>
    </row>
    <row r="185" spans="3:16" x14ac:dyDescent="0.25">
      <c r="C185" s="37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22"/>
    </row>
    <row r="186" spans="3:16" x14ac:dyDescent="0.25">
      <c r="C186" s="37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22"/>
    </row>
    <row r="187" spans="3:16" x14ac:dyDescent="0.25">
      <c r="C187" s="37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22"/>
    </row>
    <row r="188" spans="3:16" x14ac:dyDescent="0.25">
      <c r="C188" s="37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22"/>
    </row>
    <row r="189" spans="3:16" x14ac:dyDescent="0.25">
      <c r="C189" s="37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22"/>
    </row>
    <row r="190" spans="3:16" x14ac:dyDescent="0.25">
      <c r="C190" s="37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22"/>
    </row>
    <row r="191" spans="3:16" x14ac:dyDescent="0.25">
      <c r="C191" s="37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22"/>
    </row>
    <row r="192" spans="3:16" x14ac:dyDescent="0.25">
      <c r="C192" s="37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22"/>
    </row>
    <row r="193" spans="3:16" x14ac:dyDescent="0.25">
      <c r="C193" s="37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22"/>
    </row>
    <row r="194" spans="3:16" x14ac:dyDescent="0.25">
      <c r="C194" s="37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22"/>
    </row>
    <row r="195" spans="3:16" x14ac:dyDescent="0.25">
      <c r="C195" s="37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22"/>
    </row>
    <row r="196" spans="3:16" x14ac:dyDescent="0.25">
      <c r="C196" s="37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22"/>
    </row>
    <row r="197" spans="3:16" x14ac:dyDescent="0.25">
      <c r="C197" s="37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22"/>
    </row>
    <row r="198" spans="3:16" x14ac:dyDescent="0.25">
      <c r="C198" s="37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22"/>
    </row>
    <row r="199" spans="3:16" x14ac:dyDescent="0.25">
      <c r="C199" s="37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22"/>
    </row>
    <row r="200" spans="3:16" x14ac:dyDescent="0.25">
      <c r="C200" s="37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22"/>
    </row>
    <row r="201" spans="3:16" x14ac:dyDescent="0.25">
      <c r="C201" s="37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22"/>
    </row>
    <row r="202" spans="3:16" x14ac:dyDescent="0.25">
      <c r="C202" s="37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22"/>
    </row>
    <row r="203" spans="3:16" x14ac:dyDescent="0.25">
      <c r="C203" s="37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22"/>
    </row>
    <row r="204" spans="3:16" x14ac:dyDescent="0.25">
      <c r="C204" s="37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22"/>
    </row>
    <row r="205" spans="3:16" x14ac:dyDescent="0.25">
      <c r="C205" s="37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22"/>
    </row>
    <row r="206" spans="3:16" x14ac:dyDescent="0.25">
      <c r="C206" s="37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22"/>
    </row>
    <row r="207" spans="3:16" x14ac:dyDescent="0.25">
      <c r="C207" s="37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22"/>
    </row>
    <row r="208" spans="3:16" x14ac:dyDescent="0.25">
      <c r="C208" s="37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22"/>
    </row>
    <row r="209" spans="3:16" x14ac:dyDescent="0.25">
      <c r="C209" s="37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22"/>
    </row>
    <row r="210" spans="3:16" x14ac:dyDescent="0.25">
      <c r="C210" s="37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22"/>
    </row>
    <row r="211" spans="3:16" x14ac:dyDescent="0.25">
      <c r="C211" s="37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22"/>
    </row>
    <row r="212" spans="3:16" x14ac:dyDescent="0.25">
      <c r="C212" s="37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22"/>
    </row>
    <row r="213" spans="3:16" x14ac:dyDescent="0.25">
      <c r="C213" s="37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22"/>
    </row>
    <row r="214" spans="3:16" x14ac:dyDescent="0.25">
      <c r="C214" s="37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22"/>
    </row>
    <row r="215" spans="3:16" x14ac:dyDescent="0.25">
      <c r="C215" s="37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22"/>
    </row>
    <row r="216" spans="3:16" x14ac:dyDescent="0.25">
      <c r="C216" s="37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22"/>
    </row>
    <row r="217" spans="3:16" x14ac:dyDescent="0.25">
      <c r="C217" s="37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22"/>
    </row>
    <row r="218" spans="3:16" x14ac:dyDescent="0.25">
      <c r="C218" s="37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22"/>
    </row>
    <row r="219" spans="3:16" x14ac:dyDescent="0.25">
      <c r="C219" s="37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22"/>
    </row>
    <row r="220" spans="3:16" x14ac:dyDescent="0.25">
      <c r="C220" s="37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22"/>
    </row>
    <row r="221" spans="3:16" x14ac:dyDescent="0.25">
      <c r="C221" s="37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22"/>
    </row>
    <row r="222" spans="3:16" x14ac:dyDescent="0.25">
      <c r="C222" s="37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22"/>
    </row>
    <row r="223" spans="3:16" x14ac:dyDescent="0.25">
      <c r="C223" s="37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22"/>
    </row>
    <row r="224" spans="3:16" x14ac:dyDescent="0.25">
      <c r="C224" s="37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22"/>
    </row>
    <row r="225" spans="3:16" x14ac:dyDescent="0.25">
      <c r="C225" s="37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22"/>
    </row>
    <row r="226" spans="3:16" x14ac:dyDescent="0.25">
      <c r="C226" s="37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22"/>
    </row>
    <row r="227" spans="3:16" x14ac:dyDescent="0.25">
      <c r="C227" s="37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22"/>
    </row>
    <row r="228" spans="3:16" x14ac:dyDescent="0.25">
      <c r="C228" s="37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22"/>
    </row>
    <row r="229" spans="3:16" x14ac:dyDescent="0.25">
      <c r="C229" s="37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22"/>
    </row>
    <row r="230" spans="3:16" x14ac:dyDescent="0.25">
      <c r="C230" s="37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22"/>
    </row>
    <row r="231" spans="3:16" x14ac:dyDescent="0.25">
      <c r="C231" s="37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22"/>
    </row>
    <row r="232" spans="3:16" x14ac:dyDescent="0.25">
      <c r="C232" s="37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22"/>
    </row>
    <row r="233" spans="3:16" x14ac:dyDescent="0.25">
      <c r="C233" s="37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22"/>
    </row>
    <row r="234" spans="3:16" x14ac:dyDescent="0.25">
      <c r="C234" s="37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22"/>
    </row>
    <row r="235" spans="3:16" x14ac:dyDescent="0.25">
      <c r="C235" s="37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22"/>
    </row>
    <row r="236" spans="3:16" x14ac:dyDescent="0.25">
      <c r="C236" s="37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22"/>
    </row>
    <row r="237" spans="3:16" x14ac:dyDescent="0.25">
      <c r="C237" s="37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22"/>
    </row>
    <row r="238" spans="3:16" x14ac:dyDescent="0.25">
      <c r="C238" s="37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22"/>
    </row>
    <row r="239" spans="3:16" x14ac:dyDescent="0.25">
      <c r="C239" s="37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22"/>
    </row>
    <row r="240" spans="3:16" x14ac:dyDescent="0.25">
      <c r="C240" s="37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22"/>
    </row>
    <row r="241" spans="3:16" x14ac:dyDescent="0.25">
      <c r="C241" s="37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22"/>
    </row>
    <row r="242" spans="3:16" x14ac:dyDescent="0.25">
      <c r="C242" s="37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22"/>
    </row>
    <row r="243" spans="3:16" x14ac:dyDescent="0.25">
      <c r="C243" s="37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22"/>
    </row>
    <row r="244" spans="3:16" x14ac:dyDescent="0.25">
      <c r="C244" s="37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22"/>
    </row>
    <row r="245" spans="3:16" x14ac:dyDescent="0.25">
      <c r="C245" s="37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22"/>
    </row>
    <row r="246" spans="3:16" x14ac:dyDescent="0.25">
      <c r="C246" s="37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22"/>
    </row>
    <row r="247" spans="3:16" x14ac:dyDescent="0.25">
      <c r="C247" s="37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22"/>
    </row>
    <row r="248" spans="3:16" x14ac:dyDescent="0.25">
      <c r="C248" s="37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22"/>
    </row>
    <row r="249" spans="3:16" x14ac:dyDescent="0.25">
      <c r="C249" s="37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22"/>
    </row>
    <row r="250" spans="3:16" x14ac:dyDescent="0.25">
      <c r="C250" s="37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22"/>
    </row>
    <row r="251" spans="3:16" x14ac:dyDescent="0.25">
      <c r="C251" s="37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22"/>
    </row>
    <row r="252" spans="3:16" x14ac:dyDescent="0.25">
      <c r="C252" s="37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22"/>
    </row>
    <row r="253" spans="3:16" x14ac:dyDescent="0.25">
      <c r="C253" s="37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22"/>
    </row>
    <row r="254" spans="3:16" x14ac:dyDescent="0.25">
      <c r="C254" s="37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22"/>
    </row>
    <row r="255" spans="3:16" x14ac:dyDescent="0.25">
      <c r="C255" s="37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22"/>
    </row>
    <row r="256" spans="3:16" x14ac:dyDescent="0.25">
      <c r="C256" s="37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22"/>
    </row>
    <row r="257" spans="3:16" x14ac:dyDescent="0.25">
      <c r="C257" s="37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22"/>
    </row>
    <row r="258" spans="3:16" x14ac:dyDescent="0.25">
      <c r="C258" s="37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22"/>
    </row>
    <row r="259" spans="3:16" x14ac:dyDescent="0.25">
      <c r="C259" s="37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22"/>
    </row>
    <row r="260" spans="3:16" x14ac:dyDescent="0.25">
      <c r="C260" s="37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22"/>
    </row>
    <row r="261" spans="3:16" x14ac:dyDescent="0.25">
      <c r="C261" s="37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22"/>
    </row>
    <row r="262" spans="3:16" x14ac:dyDescent="0.25">
      <c r="C262" s="37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22"/>
    </row>
    <row r="263" spans="3:16" x14ac:dyDescent="0.25">
      <c r="C263" s="37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22"/>
    </row>
    <row r="264" spans="3:16" x14ac:dyDescent="0.25">
      <c r="C264" s="37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22"/>
    </row>
    <row r="265" spans="3:16" x14ac:dyDescent="0.25">
      <c r="C265" s="37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22"/>
    </row>
    <row r="266" spans="3:16" x14ac:dyDescent="0.25">
      <c r="C266" s="37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22"/>
    </row>
    <row r="267" spans="3:16" x14ac:dyDescent="0.25">
      <c r="C267" s="37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22"/>
    </row>
    <row r="268" spans="3:16" x14ac:dyDescent="0.25">
      <c r="C268" s="37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22"/>
    </row>
    <row r="269" spans="3:16" x14ac:dyDescent="0.25">
      <c r="C269" s="37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22"/>
    </row>
    <row r="270" spans="3:16" x14ac:dyDescent="0.25">
      <c r="C270" s="37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22"/>
    </row>
    <row r="271" spans="3:16" x14ac:dyDescent="0.25">
      <c r="C271" s="37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22"/>
    </row>
    <row r="272" spans="3:16" x14ac:dyDescent="0.25">
      <c r="C272" s="37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22"/>
    </row>
    <row r="273" spans="3:16" x14ac:dyDescent="0.25">
      <c r="C273" s="37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22"/>
    </row>
    <row r="274" spans="3:16" x14ac:dyDescent="0.25">
      <c r="C274" s="37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22"/>
    </row>
    <row r="275" spans="3:16" x14ac:dyDescent="0.25">
      <c r="C275" s="37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22"/>
    </row>
    <row r="276" spans="3:16" x14ac:dyDescent="0.25">
      <c r="C276" s="37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22"/>
    </row>
    <row r="277" spans="3:16" x14ac:dyDescent="0.25">
      <c r="C277" s="37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22"/>
    </row>
    <row r="278" spans="3:16" x14ac:dyDescent="0.25">
      <c r="C278" s="37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22"/>
    </row>
    <row r="279" spans="3:16" x14ac:dyDescent="0.25">
      <c r="C279" s="37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22"/>
    </row>
    <row r="280" spans="3:16" x14ac:dyDescent="0.25">
      <c r="C280" s="37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22"/>
    </row>
    <row r="281" spans="3:16" x14ac:dyDescent="0.25">
      <c r="C281" s="37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22"/>
    </row>
    <row r="282" spans="3:16" x14ac:dyDescent="0.25">
      <c r="C282" s="37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22"/>
    </row>
    <row r="283" spans="3:16" x14ac:dyDescent="0.25">
      <c r="C283" s="37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22"/>
    </row>
    <row r="284" spans="3:16" x14ac:dyDescent="0.25">
      <c r="C284" s="37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22"/>
    </row>
    <row r="285" spans="3:16" x14ac:dyDescent="0.25">
      <c r="C285" s="37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22"/>
    </row>
    <row r="286" spans="3:16" x14ac:dyDescent="0.25">
      <c r="C286" s="37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22"/>
    </row>
    <row r="287" spans="3:16" x14ac:dyDescent="0.25">
      <c r="C287" s="37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22"/>
    </row>
    <row r="288" spans="3:16" x14ac:dyDescent="0.25">
      <c r="C288" s="37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22"/>
    </row>
    <row r="289" spans="3:16" x14ac:dyDescent="0.25">
      <c r="C289" s="37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22"/>
    </row>
    <row r="290" spans="3:16" x14ac:dyDescent="0.25">
      <c r="C290" s="37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22"/>
    </row>
    <row r="291" spans="3:16" x14ac:dyDescent="0.25">
      <c r="C291" s="37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22"/>
    </row>
    <row r="292" spans="3:16" x14ac:dyDescent="0.25">
      <c r="C292" s="37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22"/>
    </row>
    <row r="293" spans="3:16" x14ac:dyDescent="0.25">
      <c r="C293" s="37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22"/>
    </row>
    <row r="294" spans="3:16" x14ac:dyDescent="0.25">
      <c r="C294" s="37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22"/>
    </row>
    <row r="295" spans="3:16" x14ac:dyDescent="0.25">
      <c r="C295" s="37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22"/>
    </row>
    <row r="296" spans="3:16" x14ac:dyDescent="0.25">
      <c r="C296" s="37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22"/>
    </row>
    <row r="297" spans="3:16" x14ac:dyDescent="0.25">
      <c r="C297" s="37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22"/>
    </row>
    <row r="298" spans="3:16" x14ac:dyDescent="0.25">
      <c r="C298" s="37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22"/>
    </row>
    <row r="299" spans="3:16" x14ac:dyDescent="0.25">
      <c r="C299" s="37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22"/>
    </row>
    <row r="300" spans="3:16" x14ac:dyDescent="0.25">
      <c r="C300" s="37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22"/>
    </row>
    <row r="301" spans="3:16" x14ac:dyDescent="0.25">
      <c r="C301" s="37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22"/>
    </row>
    <row r="302" spans="3:16" x14ac:dyDescent="0.25">
      <c r="C302" s="37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22"/>
    </row>
    <row r="303" spans="3:16" x14ac:dyDescent="0.25">
      <c r="C303" s="37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22"/>
    </row>
    <row r="304" spans="3:16" x14ac:dyDescent="0.25">
      <c r="C304" s="37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22"/>
    </row>
    <row r="305" spans="3:16" x14ac:dyDescent="0.25">
      <c r="C305" s="37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22"/>
    </row>
    <row r="306" spans="3:16" x14ac:dyDescent="0.25">
      <c r="C306" s="37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22"/>
    </row>
    <row r="307" spans="3:16" x14ac:dyDescent="0.25">
      <c r="C307" s="37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22"/>
    </row>
    <row r="308" spans="3:16" x14ac:dyDescent="0.25">
      <c r="C308" s="37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22"/>
    </row>
    <row r="309" spans="3:16" x14ac:dyDescent="0.25">
      <c r="C309" s="37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22"/>
    </row>
    <row r="310" spans="3:16" x14ac:dyDescent="0.25">
      <c r="C310" s="37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22"/>
    </row>
    <row r="311" spans="3:16" x14ac:dyDescent="0.25">
      <c r="C311" s="37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22"/>
    </row>
    <row r="312" spans="3:16" x14ac:dyDescent="0.25">
      <c r="C312" s="37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22"/>
    </row>
    <row r="313" spans="3:16" x14ac:dyDescent="0.25">
      <c r="C313" s="37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22"/>
    </row>
    <row r="314" spans="3:16" x14ac:dyDescent="0.25">
      <c r="C314" s="37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22"/>
    </row>
    <row r="315" spans="3:16" x14ac:dyDescent="0.25">
      <c r="C315" s="37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22"/>
    </row>
    <row r="316" spans="3:16" x14ac:dyDescent="0.25">
      <c r="C316" s="37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22"/>
    </row>
    <row r="317" spans="3:16" x14ac:dyDescent="0.25">
      <c r="C317" s="37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22"/>
    </row>
    <row r="318" spans="3:16" x14ac:dyDescent="0.25">
      <c r="C318" s="37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22"/>
    </row>
    <row r="319" spans="3:16" x14ac:dyDescent="0.25">
      <c r="C319" s="37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22"/>
    </row>
    <row r="320" spans="3:16" x14ac:dyDescent="0.25">
      <c r="C320" s="37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22"/>
    </row>
    <row r="321" spans="3:16" x14ac:dyDescent="0.25">
      <c r="C321" s="37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22"/>
    </row>
    <row r="322" spans="3:16" x14ac:dyDescent="0.25">
      <c r="C322" s="37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22"/>
    </row>
    <row r="323" spans="3:16" x14ac:dyDescent="0.25">
      <c r="C323" s="37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22"/>
    </row>
    <row r="324" spans="3:16" x14ac:dyDescent="0.25">
      <c r="C324" s="37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22"/>
    </row>
    <row r="325" spans="3:16" x14ac:dyDescent="0.25">
      <c r="C325" s="37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22"/>
    </row>
    <row r="326" spans="3:16" x14ac:dyDescent="0.25">
      <c r="C326" s="37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22"/>
    </row>
    <row r="327" spans="3:16" x14ac:dyDescent="0.25">
      <c r="C327" s="37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22"/>
    </row>
    <row r="328" spans="3:16" x14ac:dyDescent="0.25">
      <c r="C328" s="37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22"/>
    </row>
    <row r="329" spans="3:16" x14ac:dyDescent="0.25">
      <c r="C329" s="37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22"/>
    </row>
    <row r="330" spans="3:16" x14ac:dyDescent="0.25">
      <c r="C330" s="37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22"/>
    </row>
    <row r="331" spans="3:16" x14ac:dyDescent="0.25">
      <c r="C331" s="37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22"/>
    </row>
    <row r="332" spans="3:16" x14ac:dyDescent="0.25">
      <c r="C332" s="37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22"/>
    </row>
    <row r="333" spans="3:16" x14ac:dyDescent="0.25">
      <c r="C333" s="37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22"/>
    </row>
    <row r="334" spans="3:16" x14ac:dyDescent="0.25">
      <c r="C334" s="37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22"/>
    </row>
    <row r="335" spans="3:16" x14ac:dyDescent="0.25">
      <c r="C335" s="37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22"/>
    </row>
    <row r="336" spans="3:16" x14ac:dyDescent="0.25">
      <c r="C336" s="37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22"/>
    </row>
    <row r="337" spans="3:16" x14ac:dyDescent="0.25">
      <c r="C337" s="37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22"/>
    </row>
    <row r="338" spans="3:16" x14ac:dyDescent="0.25">
      <c r="C338" s="37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22"/>
    </row>
    <row r="339" spans="3:16" x14ac:dyDescent="0.25">
      <c r="C339" s="37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22"/>
    </row>
    <row r="340" spans="3:16" x14ac:dyDescent="0.25">
      <c r="C340" s="37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22"/>
    </row>
    <row r="341" spans="3:16" x14ac:dyDescent="0.25">
      <c r="C341" s="37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22"/>
    </row>
    <row r="342" spans="3:16" x14ac:dyDescent="0.25">
      <c r="C342" s="37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22"/>
    </row>
    <row r="343" spans="3:16" x14ac:dyDescent="0.25">
      <c r="C343" s="37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22"/>
    </row>
    <row r="344" spans="3:16" x14ac:dyDescent="0.25">
      <c r="C344" s="37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22"/>
    </row>
    <row r="345" spans="3:16" x14ac:dyDescent="0.25">
      <c r="C345" s="37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22"/>
    </row>
    <row r="346" spans="3:16" x14ac:dyDescent="0.25">
      <c r="C346" s="37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22"/>
    </row>
    <row r="347" spans="3:16" x14ac:dyDescent="0.25">
      <c r="C347" s="3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22"/>
    </row>
    <row r="348" spans="3:16" x14ac:dyDescent="0.25">
      <c r="C348" s="37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22"/>
    </row>
    <row r="349" spans="3:16" x14ac:dyDescent="0.25">
      <c r="C349" s="37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22"/>
    </row>
    <row r="350" spans="3:16" x14ac:dyDescent="0.25">
      <c r="C350" s="37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22"/>
    </row>
    <row r="351" spans="3:16" x14ac:dyDescent="0.25">
      <c r="C351" s="37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22"/>
    </row>
    <row r="352" spans="3:16" x14ac:dyDescent="0.25">
      <c r="C352" s="37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22"/>
    </row>
    <row r="353" spans="3:16" x14ac:dyDescent="0.25">
      <c r="C353" s="37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22"/>
    </row>
    <row r="354" spans="3:16" x14ac:dyDescent="0.25">
      <c r="C354" s="37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22"/>
    </row>
    <row r="355" spans="3:16" x14ac:dyDescent="0.25">
      <c r="C355" s="37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22"/>
    </row>
    <row r="356" spans="3:16" x14ac:dyDescent="0.25">
      <c r="C356" s="37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22"/>
    </row>
    <row r="357" spans="3:16" x14ac:dyDescent="0.25">
      <c r="C357" s="37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22"/>
    </row>
    <row r="358" spans="3:16" x14ac:dyDescent="0.25">
      <c r="C358" s="37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22"/>
    </row>
    <row r="359" spans="3:16" x14ac:dyDescent="0.25">
      <c r="C359" s="37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22"/>
    </row>
    <row r="360" spans="3:16" x14ac:dyDescent="0.25">
      <c r="C360" s="37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22"/>
    </row>
    <row r="361" spans="3:16" x14ac:dyDescent="0.25">
      <c r="C361" s="37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22"/>
    </row>
    <row r="362" spans="3:16" x14ac:dyDescent="0.25">
      <c r="C362" s="37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22"/>
    </row>
    <row r="363" spans="3:16" x14ac:dyDescent="0.25">
      <c r="C363" s="37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22"/>
    </row>
    <row r="364" spans="3:16" x14ac:dyDescent="0.25">
      <c r="C364" s="37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22"/>
    </row>
    <row r="365" spans="3:16" x14ac:dyDescent="0.25">
      <c r="C365" s="37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22"/>
    </row>
    <row r="366" spans="3:16" x14ac:dyDescent="0.25">
      <c r="C366" s="37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22"/>
    </row>
    <row r="367" spans="3:16" x14ac:dyDescent="0.25">
      <c r="C367" s="37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22"/>
    </row>
    <row r="368" spans="3:16" x14ac:dyDescent="0.25">
      <c r="C368" s="37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22"/>
    </row>
    <row r="369" spans="3:16" x14ac:dyDescent="0.25">
      <c r="C369" s="37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22"/>
    </row>
    <row r="370" spans="3:16" x14ac:dyDescent="0.25">
      <c r="C370" s="37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22"/>
    </row>
    <row r="371" spans="3:16" x14ac:dyDescent="0.25">
      <c r="C371" s="37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22"/>
    </row>
    <row r="372" spans="3:16" x14ac:dyDescent="0.25">
      <c r="C372" s="37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22"/>
    </row>
    <row r="373" spans="3:16" x14ac:dyDescent="0.25">
      <c r="C373" s="37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22"/>
    </row>
    <row r="374" spans="3:16" x14ac:dyDescent="0.25">
      <c r="C374" s="37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22"/>
    </row>
    <row r="375" spans="3:16" x14ac:dyDescent="0.25">
      <c r="C375" s="37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22"/>
    </row>
    <row r="376" spans="3:16" x14ac:dyDescent="0.25">
      <c r="C376" s="37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22"/>
    </row>
    <row r="377" spans="3:16" x14ac:dyDescent="0.25">
      <c r="C377" s="37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22"/>
    </row>
    <row r="378" spans="3:16" x14ac:dyDescent="0.25">
      <c r="C378" s="37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22"/>
    </row>
    <row r="379" spans="3:16" x14ac:dyDescent="0.25">
      <c r="C379" s="37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22"/>
    </row>
    <row r="380" spans="3:16" x14ac:dyDescent="0.25">
      <c r="C380" s="37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22"/>
    </row>
    <row r="381" spans="3:16" x14ac:dyDescent="0.25">
      <c r="C381" s="37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22"/>
    </row>
    <row r="382" spans="3:16" x14ac:dyDescent="0.25">
      <c r="C382" s="37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22"/>
    </row>
    <row r="383" spans="3:16" x14ac:dyDescent="0.25">
      <c r="C383" s="37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22"/>
    </row>
    <row r="384" spans="3:16" x14ac:dyDescent="0.25">
      <c r="C384" s="37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22"/>
    </row>
    <row r="385" spans="3:16" x14ac:dyDescent="0.25">
      <c r="C385" s="37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22"/>
    </row>
    <row r="386" spans="3:16" x14ac:dyDescent="0.25">
      <c r="C386" s="37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22"/>
    </row>
    <row r="387" spans="3:16" x14ac:dyDescent="0.25">
      <c r="C387" s="37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22"/>
    </row>
    <row r="388" spans="3:16" x14ac:dyDescent="0.25">
      <c r="C388" s="37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22"/>
    </row>
    <row r="389" spans="3:16" x14ac:dyDescent="0.25">
      <c r="C389" s="37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22"/>
    </row>
    <row r="390" spans="3:16" x14ac:dyDescent="0.25">
      <c r="C390" s="37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22"/>
    </row>
    <row r="391" spans="3:16" x14ac:dyDescent="0.25">
      <c r="C391" s="37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22"/>
    </row>
    <row r="392" spans="3:16" x14ac:dyDescent="0.25">
      <c r="C392" s="37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22"/>
    </row>
    <row r="393" spans="3:16" x14ac:dyDescent="0.25">
      <c r="C393" s="37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22"/>
    </row>
    <row r="394" spans="3:16" x14ac:dyDescent="0.25">
      <c r="C394" s="37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22"/>
    </row>
    <row r="395" spans="3:16" x14ac:dyDescent="0.25">
      <c r="C395" s="37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22"/>
    </row>
    <row r="396" spans="3:16" x14ac:dyDescent="0.25">
      <c r="C396" s="37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22"/>
    </row>
    <row r="397" spans="3:16" x14ac:dyDescent="0.25">
      <c r="C397" s="37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22"/>
    </row>
    <row r="398" spans="3:16" x14ac:dyDescent="0.25">
      <c r="C398" s="37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22"/>
    </row>
    <row r="399" spans="3:16" x14ac:dyDescent="0.25">
      <c r="C399" s="37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22"/>
    </row>
    <row r="400" spans="3:16" x14ac:dyDescent="0.25">
      <c r="C400" s="37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22"/>
    </row>
    <row r="401" spans="3:16" x14ac:dyDescent="0.25">
      <c r="C401" s="37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22"/>
    </row>
    <row r="402" spans="3:16" x14ac:dyDescent="0.25">
      <c r="C402" s="37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22"/>
    </row>
    <row r="403" spans="3:16" x14ac:dyDescent="0.25">
      <c r="C403" s="37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22"/>
    </row>
    <row r="404" spans="3:16" x14ac:dyDescent="0.25">
      <c r="C404" s="37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22"/>
    </row>
    <row r="405" spans="3:16" x14ac:dyDescent="0.25">
      <c r="C405" s="37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22"/>
    </row>
    <row r="406" spans="3:16" x14ac:dyDescent="0.25">
      <c r="C406" s="37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22"/>
    </row>
    <row r="407" spans="3:16" x14ac:dyDescent="0.25">
      <c r="C407" s="37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22"/>
    </row>
    <row r="408" spans="3:16" x14ac:dyDescent="0.25">
      <c r="C408" s="37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22"/>
    </row>
    <row r="409" spans="3:16" x14ac:dyDescent="0.25">
      <c r="C409" s="37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22"/>
    </row>
    <row r="410" spans="3:16" x14ac:dyDescent="0.25">
      <c r="C410" s="37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22"/>
    </row>
    <row r="411" spans="3:16" x14ac:dyDescent="0.25">
      <c r="C411" s="37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22"/>
    </row>
    <row r="412" spans="3:16" x14ac:dyDescent="0.25">
      <c r="C412" s="37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22"/>
    </row>
    <row r="413" spans="3:16" x14ac:dyDescent="0.25">
      <c r="C413" s="37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22"/>
    </row>
    <row r="414" spans="3:16" x14ac:dyDescent="0.25">
      <c r="C414" s="37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22"/>
    </row>
    <row r="415" spans="3:16" x14ac:dyDescent="0.25">
      <c r="C415" s="37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22"/>
    </row>
    <row r="416" spans="3:16" x14ac:dyDescent="0.25">
      <c r="C416" s="37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22"/>
    </row>
    <row r="417" spans="3:16" x14ac:dyDescent="0.25">
      <c r="C417" s="37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22"/>
    </row>
    <row r="418" spans="3:16" x14ac:dyDescent="0.25">
      <c r="C418" s="37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22"/>
    </row>
    <row r="419" spans="3:16" x14ac:dyDescent="0.25">
      <c r="C419" s="37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22"/>
    </row>
    <row r="420" spans="3:16" x14ac:dyDescent="0.25">
      <c r="C420" s="37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22"/>
    </row>
    <row r="421" spans="3:16" x14ac:dyDescent="0.25">
      <c r="C421" s="37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22"/>
    </row>
    <row r="422" spans="3:16" x14ac:dyDescent="0.25">
      <c r="C422" s="37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22"/>
    </row>
    <row r="423" spans="3:16" x14ac:dyDescent="0.25">
      <c r="C423" s="37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22"/>
    </row>
    <row r="424" spans="3:16" x14ac:dyDescent="0.25">
      <c r="C424" s="37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22"/>
    </row>
    <row r="425" spans="3:16" x14ac:dyDescent="0.25">
      <c r="C425" s="37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22"/>
    </row>
    <row r="426" spans="3:16" x14ac:dyDescent="0.25">
      <c r="C426" s="37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22"/>
    </row>
    <row r="427" spans="3:16" x14ac:dyDescent="0.25">
      <c r="C427" s="37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22"/>
    </row>
    <row r="428" spans="3:16" x14ac:dyDescent="0.25">
      <c r="C428" s="37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22"/>
    </row>
    <row r="429" spans="3:16" x14ac:dyDescent="0.25">
      <c r="C429" s="37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22"/>
    </row>
    <row r="430" spans="3:16" x14ac:dyDescent="0.25">
      <c r="C430" s="37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22"/>
    </row>
    <row r="431" spans="3:16" x14ac:dyDescent="0.25">
      <c r="C431" s="37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22"/>
    </row>
    <row r="432" spans="3:16" x14ac:dyDescent="0.25">
      <c r="C432" s="37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22"/>
    </row>
    <row r="433" spans="3:16" x14ac:dyDescent="0.25">
      <c r="C433" s="37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22"/>
    </row>
    <row r="434" spans="3:16" x14ac:dyDescent="0.25">
      <c r="C434" s="37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22"/>
    </row>
    <row r="435" spans="3:16" x14ac:dyDescent="0.25">
      <c r="C435" s="37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22"/>
    </row>
    <row r="436" spans="3:16" x14ac:dyDescent="0.25">
      <c r="C436" s="37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22"/>
    </row>
    <row r="437" spans="3:16" x14ac:dyDescent="0.25">
      <c r="C437" s="37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22"/>
    </row>
    <row r="438" spans="3:16" x14ac:dyDescent="0.25">
      <c r="C438" s="37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22"/>
    </row>
    <row r="439" spans="3:16" x14ac:dyDescent="0.25">
      <c r="C439" s="37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22"/>
    </row>
    <row r="440" spans="3:16" x14ac:dyDescent="0.25">
      <c r="C440" s="37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22"/>
    </row>
    <row r="441" spans="3:16" x14ac:dyDescent="0.25">
      <c r="C441" s="37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22"/>
    </row>
    <row r="442" spans="3:16" x14ac:dyDescent="0.25">
      <c r="C442" s="37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22"/>
    </row>
    <row r="443" spans="3:16" x14ac:dyDescent="0.25">
      <c r="C443" s="37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22"/>
    </row>
    <row r="444" spans="3:16" x14ac:dyDescent="0.25">
      <c r="C444" s="37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22"/>
    </row>
    <row r="445" spans="3:16" x14ac:dyDescent="0.25">
      <c r="C445" s="37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22"/>
    </row>
    <row r="446" spans="3:16" x14ac:dyDescent="0.25">
      <c r="C446" s="37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22"/>
    </row>
    <row r="447" spans="3:16" x14ac:dyDescent="0.25">
      <c r="C447" s="37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22"/>
    </row>
    <row r="448" spans="3:16" x14ac:dyDescent="0.25">
      <c r="C448" s="37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22"/>
    </row>
    <row r="449" spans="3:16" x14ac:dyDescent="0.25">
      <c r="C449" s="37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22"/>
    </row>
    <row r="450" spans="3:16" x14ac:dyDescent="0.25">
      <c r="C450" s="37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22"/>
    </row>
    <row r="451" spans="3:16" x14ac:dyDescent="0.25">
      <c r="C451" s="37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22"/>
    </row>
    <row r="452" spans="3:16" x14ac:dyDescent="0.25">
      <c r="C452" s="37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22"/>
    </row>
    <row r="453" spans="3:16" x14ac:dyDescent="0.25">
      <c r="C453" s="37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22"/>
    </row>
    <row r="454" spans="3:16" x14ac:dyDescent="0.25">
      <c r="C454" s="37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22"/>
    </row>
    <row r="455" spans="3:16" x14ac:dyDescent="0.25">
      <c r="C455" s="37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22"/>
    </row>
    <row r="456" spans="3:16" x14ac:dyDescent="0.25">
      <c r="C456" s="37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22"/>
    </row>
    <row r="457" spans="3:16" x14ac:dyDescent="0.25">
      <c r="C457" s="37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22"/>
    </row>
    <row r="458" spans="3:16" x14ac:dyDescent="0.25">
      <c r="C458" s="37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22"/>
    </row>
    <row r="459" spans="3:16" x14ac:dyDescent="0.25">
      <c r="C459" s="37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22"/>
    </row>
    <row r="460" spans="3:16" x14ac:dyDescent="0.25">
      <c r="C460" s="37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22"/>
    </row>
    <row r="461" spans="3:16" x14ac:dyDescent="0.25">
      <c r="C461" s="37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22"/>
    </row>
    <row r="462" spans="3:16" x14ac:dyDescent="0.25">
      <c r="C462" s="37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22"/>
    </row>
    <row r="463" spans="3:16" x14ac:dyDescent="0.25">
      <c r="C463" s="37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22"/>
    </row>
    <row r="464" spans="3:16" x14ac:dyDescent="0.25">
      <c r="C464" s="37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22"/>
    </row>
    <row r="465" spans="3:16" x14ac:dyDescent="0.25">
      <c r="C465" s="37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22"/>
    </row>
    <row r="466" spans="3:16" x14ac:dyDescent="0.25">
      <c r="C466" s="37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22"/>
    </row>
    <row r="467" spans="3:16" x14ac:dyDescent="0.25">
      <c r="C467" s="37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22"/>
    </row>
    <row r="468" spans="3:16" x14ac:dyDescent="0.25">
      <c r="C468" s="37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22"/>
    </row>
    <row r="469" spans="3:16" x14ac:dyDescent="0.25">
      <c r="C469" s="37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22"/>
    </row>
    <row r="470" spans="3:16" x14ac:dyDescent="0.25">
      <c r="C470" s="37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22"/>
    </row>
    <row r="471" spans="3:16" x14ac:dyDescent="0.25">
      <c r="C471" s="37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22"/>
    </row>
    <row r="472" spans="3:16" x14ac:dyDescent="0.25">
      <c r="C472" s="37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22"/>
    </row>
    <row r="473" spans="3:16" x14ac:dyDescent="0.25">
      <c r="C473" s="37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22"/>
    </row>
    <row r="474" spans="3:16" x14ac:dyDescent="0.25">
      <c r="C474" s="37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22"/>
    </row>
    <row r="475" spans="3:16" x14ac:dyDescent="0.25">
      <c r="C475" s="37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22"/>
    </row>
    <row r="476" spans="3:16" x14ac:dyDescent="0.25">
      <c r="C476" s="37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22"/>
    </row>
    <row r="477" spans="3:16" x14ac:dyDescent="0.25">
      <c r="C477" s="37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22"/>
    </row>
    <row r="478" spans="3:16" x14ac:dyDescent="0.25">
      <c r="C478" s="37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22"/>
    </row>
    <row r="479" spans="3:16" x14ac:dyDescent="0.25">
      <c r="C479" s="37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22"/>
    </row>
    <row r="480" spans="3:16" x14ac:dyDescent="0.25">
      <c r="C480" s="37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22"/>
    </row>
    <row r="481" spans="3:16" x14ac:dyDescent="0.25">
      <c r="C481" s="37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22"/>
    </row>
    <row r="482" spans="3:16" x14ac:dyDescent="0.25">
      <c r="C482" s="37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22"/>
    </row>
    <row r="483" spans="3:16" x14ac:dyDescent="0.25">
      <c r="C483" s="37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22"/>
    </row>
    <row r="484" spans="3:16" x14ac:dyDescent="0.25">
      <c r="C484" s="37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22"/>
    </row>
    <row r="485" spans="3:16" x14ac:dyDescent="0.25">
      <c r="C485" s="37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22"/>
    </row>
    <row r="486" spans="3:16" x14ac:dyDescent="0.25">
      <c r="C486" s="37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22"/>
    </row>
    <row r="487" spans="3:16" x14ac:dyDescent="0.25">
      <c r="C487" s="37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22"/>
    </row>
    <row r="488" spans="3:16" x14ac:dyDescent="0.25">
      <c r="C488" s="37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22"/>
    </row>
    <row r="489" spans="3:16" x14ac:dyDescent="0.25">
      <c r="C489" s="37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22"/>
    </row>
    <row r="490" spans="3:16" x14ac:dyDescent="0.25">
      <c r="C490" s="37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22"/>
    </row>
    <row r="491" spans="3:16" x14ac:dyDescent="0.25">
      <c r="C491" s="37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22"/>
    </row>
    <row r="492" spans="3:16" x14ac:dyDescent="0.25">
      <c r="C492" s="37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22"/>
    </row>
    <row r="493" spans="3:16" x14ac:dyDescent="0.25">
      <c r="C493" s="37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22"/>
    </row>
    <row r="494" spans="3:16" x14ac:dyDescent="0.25">
      <c r="C494" s="37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22"/>
    </row>
    <row r="495" spans="3:16" x14ac:dyDescent="0.25">
      <c r="C495" s="37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22"/>
    </row>
    <row r="496" spans="3:16" x14ac:dyDescent="0.25">
      <c r="C496" s="37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22"/>
    </row>
    <row r="497" spans="3:16" x14ac:dyDescent="0.25">
      <c r="C497" s="37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22"/>
    </row>
    <row r="498" spans="3:16" x14ac:dyDescent="0.25">
      <c r="C498" s="37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22"/>
    </row>
    <row r="499" spans="3:16" x14ac:dyDescent="0.25">
      <c r="C499" s="37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22"/>
    </row>
    <row r="500" spans="3:16" x14ac:dyDescent="0.25">
      <c r="C500" s="37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22"/>
    </row>
    <row r="501" spans="3:16" x14ac:dyDescent="0.25">
      <c r="C501" s="37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22"/>
    </row>
    <row r="502" spans="3:16" x14ac:dyDescent="0.25">
      <c r="C502" s="37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22"/>
    </row>
    <row r="503" spans="3:16" x14ac:dyDescent="0.25">
      <c r="C503" s="37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22"/>
    </row>
    <row r="504" spans="3:16" x14ac:dyDescent="0.25">
      <c r="C504" s="37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22"/>
    </row>
    <row r="505" spans="3:16" x14ac:dyDescent="0.25">
      <c r="C505" s="37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22"/>
    </row>
    <row r="506" spans="3:16" x14ac:dyDescent="0.25">
      <c r="C506" s="37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22"/>
    </row>
    <row r="507" spans="3:16" x14ac:dyDescent="0.25">
      <c r="C507" s="37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22"/>
    </row>
    <row r="508" spans="3:16" x14ac:dyDescent="0.25">
      <c r="C508" s="37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22"/>
    </row>
    <row r="509" spans="3:16" x14ac:dyDescent="0.25">
      <c r="C509" s="37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22"/>
    </row>
    <row r="510" spans="3:16" x14ac:dyDescent="0.25">
      <c r="C510" s="37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22"/>
    </row>
    <row r="511" spans="3:16" x14ac:dyDescent="0.25">
      <c r="C511" s="37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22"/>
    </row>
    <row r="512" spans="3:16" x14ac:dyDescent="0.25">
      <c r="C512" s="37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22"/>
    </row>
    <row r="513" spans="3:16" x14ac:dyDescent="0.25">
      <c r="C513" s="37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22"/>
    </row>
    <row r="514" spans="3:16" x14ac:dyDescent="0.25">
      <c r="C514" s="37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22"/>
    </row>
    <row r="515" spans="3:16" x14ac:dyDescent="0.25">
      <c r="C515" s="37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22"/>
    </row>
    <row r="516" spans="3:16" x14ac:dyDescent="0.25">
      <c r="C516" s="37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22"/>
    </row>
    <row r="517" spans="3:16" x14ac:dyDescent="0.25">
      <c r="C517" s="37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22"/>
    </row>
    <row r="518" spans="3:16" x14ac:dyDescent="0.25">
      <c r="C518" s="37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22"/>
    </row>
    <row r="519" spans="3:16" x14ac:dyDescent="0.25">
      <c r="C519" s="37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22"/>
    </row>
    <row r="520" spans="3:16" x14ac:dyDescent="0.25">
      <c r="C520" s="37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22"/>
    </row>
    <row r="521" spans="3:16" x14ac:dyDescent="0.25">
      <c r="C521" s="37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22"/>
    </row>
    <row r="522" spans="3:16" x14ac:dyDescent="0.25">
      <c r="C522" s="37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22"/>
    </row>
    <row r="523" spans="3:16" x14ac:dyDescent="0.25">
      <c r="C523" s="37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22"/>
    </row>
    <row r="524" spans="3:16" x14ac:dyDescent="0.25">
      <c r="C524" s="37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22"/>
    </row>
    <row r="525" spans="3:16" x14ac:dyDescent="0.25">
      <c r="C525" s="37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22"/>
    </row>
    <row r="526" spans="3:16" x14ac:dyDescent="0.25">
      <c r="C526" s="37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22"/>
    </row>
    <row r="527" spans="3:16" x14ac:dyDescent="0.25">
      <c r="C527" s="37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22"/>
    </row>
    <row r="528" spans="3:16" x14ac:dyDescent="0.25">
      <c r="C528" s="37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22"/>
    </row>
    <row r="529" spans="3:16" x14ac:dyDescent="0.25">
      <c r="C529" s="37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22"/>
    </row>
    <row r="530" spans="3:16" x14ac:dyDescent="0.25">
      <c r="C530" s="37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22"/>
    </row>
    <row r="531" spans="3:16" x14ac:dyDescent="0.25">
      <c r="C531" s="37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22"/>
    </row>
    <row r="532" spans="3:16" x14ac:dyDescent="0.25">
      <c r="C532" s="37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22"/>
    </row>
    <row r="533" spans="3:16" x14ac:dyDescent="0.25">
      <c r="C533" s="37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22"/>
    </row>
    <row r="534" spans="3:16" x14ac:dyDescent="0.25">
      <c r="C534" s="37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22"/>
    </row>
    <row r="535" spans="3:16" x14ac:dyDescent="0.25">
      <c r="C535" s="37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22"/>
    </row>
    <row r="536" spans="3:16" x14ac:dyDescent="0.25">
      <c r="C536" s="37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22"/>
    </row>
    <row r="537" spans="3:16" x14ac:dyDescent="0.25">
      <c r="C537" s="37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22"/>
    </row>
    <row r="538" spans="3:16" x14ac:dyDescent="0.25">
      <c r="C538" s="37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22"/>
    </row>
    <row r="539" spans="3:16" x14ac:dyDescent="0.25">
      <c r="C539" s="37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22"/>
    </row>
    <row r="540" spans="3:16" x14ac:dyDescent="0.25">
      <c r="C540" s="37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22"/>
    </row>
    <row r="541" spans="3:16" x14ac:dyDescent="0.25">
      <c r="C541" s="37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22"/>
    </row>
    <row r="542" spans="3:16" x14ac:dyDescent="0.25">
      <c r="C542" s="37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22"/>
    </row>
    <row r="543" spans="3:16" x14ac:dyDescent="0.25">
      <c r="C543" s="37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22"/>
    </row>
    <row r="544" spans="3:16" x14ac:dyDescent="0.25">
      <c r="C544" s="37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22"/>
    </row>
    <row r="545" spans="3:16" x14ac:dyDescent="0.25">
      <c r="C545" s="37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22"/>
    </row>
    <row r="546" spans="3:16" x14ac:dyDescent="0.25">
      <c r="C546" s="37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22"/>
    </row>
    <row r="547" spans="3:16" x14ac:dyDescent="0.25">
      <c r="C547" s="37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22"/>
    </row>
    <row r="548" spans="3:16" x14ac:dyDescent="0.25">
      <c r="C548" s="37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22"/>
    </row>
    <row r="549" spans="3:16" x14ac:dyDescent="0.25">
      <c r="C549" s="37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22"/>
    </row>
    <row r="550" spans="3:16" x14ac:dyDescent="0.25">
      <c r="C550" s="37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22"/>
    </row>
    <row r="551" spans="3:16" x14ac:dyDescent="0.25">
      <c r="C551" s="37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22"/>
    </row>
    <row r="552" spans="3:16" x14ac:dyDescent="0.25">
      <c r="C552" s="37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22"/>
    </row>
    <row r="553" spans="3:16" x14ac:dyDescent="0.25">
      <c r="C553" s="37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22"/>
    </row>
    <row r="554" spans="3:16" x14ac:dyDescent="0.25">
      <c r="C554" s="37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22"/>
    </row>
    <row r="555" spans="3:16" x14ac:dyDescent="0.25">
      <c r="C555" s="37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22"/>
    </row>
    <row r="556" spans="3:16" x14ac:dyDescent="0.25">
      <c r="C556" s="37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22"/>
    </row>
    <row r="557" spans="3:16" x14ac:dyDescent="0.25">
      <c r="C557" s="37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22"/>
    </row>
    <row r="558" spans="3:16" x14ac:dyDescent="0.25">
      <c r="C558" s="37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22"/>
    </row>
    <row r="559" spans="3:16" x14ac:dyDescent="0.25">
      <c r="C559" s="37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22"/>
    </row>
    <row r="560" spans="3:16" x14ac:dyDescent="0.25">
      <c r="C560" s="37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22"/>
    </row>
    <row r="561" spans="3:16" x14ac:dyDescent="0.25">
      <c r="C561" s="37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22"/>
    </row>
    <row r="562" spans="3:16" x14ac:dyDescent="0.25">
      <c r="C562" s="37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22"/>
    </row>
    <row r="563" spans="3:16" x14ac:dyDescent="0.25">
      <c r="C563" s="37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22"/>
    </row>
    <row r="564" spans="3:16" x14ac:dyDescent="0.25">
      <c r="C564" s="37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22"/>
    </row>
    <row r="565" spans="3:16" x14ac:dyDescent="0.25">
      <c r="C565" s="37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22"/>
    </row>
    <row r="566" spans="3:16" x14ac:dyDescent="0.25">
      <c r="C566" s="37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22"/>
    </row>
    <row r="567" spans="3:16" x14ac:dyDescent="0.25">
      <c r="C567" s="37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22"/>
    </row>
    <row r="568" spans="3:16" x14ac:dyDescent="0.25">
      <c r="C568" s="37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22"/>
    </row>
    <row r="569" spans="3:16" x14ac:dyDescent="0.25">
      <c r="C569" s="37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22"/>
    </row>
    <row r="570" spans="3:16" x14ac:dyDescent="0.25">
      <c r="C570" s="37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22"/>
    </row>
    <row r="571" spans="3:16" x14ac:dyDescent="0.25">
      <c r="C571" s="37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22"/>
    </row>
    <row r="572" spans="3:16" x14ac:dyDescent="0.25">
      <c r="C572" s="37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22"/>
    </row>
    <row r="573" spans="3:16" x14ac:dyDescent="0.25">
      <c r="C573" s="37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22"/>
    </row>
    <row r="574" spans="3:16" x14ac:dyDescent="0.25">
      <c r="C574" s="37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22"/>
    </row>
    <row r="575" spans="3:16" x14ac:dyDescent="0.25">
      <c r="C575" s="37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22"/>
    </row>
    <row r="576" spans="3:16" x14ac:dyDescent="0.25">
      <c r="C576" s="37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22"/>
    </row>
    <row r="577" spans="3:16" x14ac:dyDescent="0.25">
      <c r="C577" s="37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22"/>
    </row>
    <row r="578" spans="3:16" x14ac:dyDescent="0.25">
      <c r="C578" s="37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22"/>
    </row>
    <row r="579" spans="3:16" x14ac:dyDescent="0.25">
      <c r="C579" s="37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22"/>
    </row>
    <row r="580" spans="3:16" x14ac:dyDescent="0.25">
      <c r="C580" s="37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22"/>
    </row>
    <row r="581" spans="3:16" x14ac:dyDescent="0.25">
      <c r="C581" s="37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22"/>
    </row>
    <row r="582" spans="3:16" x14ac:dyDescent="0.25">
      <c r="C582" s="37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22"/>
    </row>
    <row r="583" spans="3:16" x14ac:dyDescent="0.25">
      <c r="C583" s="37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22"/>
    </row>
    <row r="584" spans="3:16" x14ac:dyDescent="0.25">
      <c r="C584" s="37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22"/>
    </row>
    <row r="585" spans="3:16" x14ac:dyDescent="0.25">
      <c r="C585" s="37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22"/>
    </row>
    <row r="586" spans="3:16" x14ac:dyDescent="0.25">
      <c r="C586" s="37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22"/>
    </row>
    <row r="587" spans="3:16" x14ac:dyDescent="0.25">
      <c r="C587" s="37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22"/>
    </row>
    <row r="588" spans="3:16" x14ac:dyDescent="0.25">
      <c r="C588" s="37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22"/>
    </row>
    <row r="589" spans="3:16" x14ac:dyDescent="0.25">
      <c r="C589" s="37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22"/>
    </row>
    <row r="590" spans="3:16" x14ac:dyDescent="0.25">
      <c r="C590" s="37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22"/>
    </row>
    <row r="591" spans="3:16" x14ac:dyDescent="0.25">
      <c r="C591" s="37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22"/>
    </row>
    <row r="592" spans="3:16" x14ac:dyDescent="0.25">
      <c r="C592" s="37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22"/>
    </row>
    <row r="593" spans="3:16" x14ac:dyDescent="0.25">
      <c r="C593" s="37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22"/>
    </row>
    <row r="594" spans="3:16" x14ac:dyDescent="0.25">
      <c r="C594" s="37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22"/>
    </row>
    <row r="595" spans="3:16" x14ac:dyDescent="0.25">
      <c r="C595" s="37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22"/>
    </row>
    <row r="596" spans="3:16" x14ac:dyDescent="0.25">
      <c r="C596" s="37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22"/>
    </row>
    <row r="597" spans="3:16" x14ac:dyDescent="0.25">
      <c r="C597" s="37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22"/>
    </row>
    <row r="598" spans="3:16" x14ac:dyDescent="0.25">
      <c r="C598" s="37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22"/>
    </row>
    <row r="599" spans="3:16" x14ac:dyDescent="0.25">
      <c r="C599" s="37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22"/>
    </row>
    <row r="600" spans="3:16" x14ac:dyDescent="0.25">
      <c r="C600" s="37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22"/>
    </row>
    <row r="601" spans="3:16" x14ac:dyDescent="0.25">
      <c r="C601" s="37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22"/>
    </row>
    <row r="602" spans="3:16" x14ac:dyDescent="0.25">
      <c r="C602" s="37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22"/>
    </row>
    <row r="603" spans="3:16" x14ac:dyDescent="0.25">
      <c r="C603" s="37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22"/>
    </row>
    <row r="604" spans="3:16" x14ac:dyDescent="0.25">
      <c r="C604" s="37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22"/>
    </row>
    <row r="605" spans="3:16" x14ac:dyDescent="0.25">
      <c r="C605" s="37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22"/>
    </row>
    <row r="606" spans="3:16" x14ac:dyDescent="0.25">
      <c r="C606" s="37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22"/>
    </row>
    <row r="607" spans="3:16" x14ac:dyDescent="0.25">
      <c r="C607" s="37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22"/>
    </row>
    <row r="608" spans="3:16" x14ac:dyDescent="0.25">
      <c r="C608" s="37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22"/>
    </row>
    <row r="609" spans="3:16" x14ac:dyDescent="0.25">
      <c r="C609" s="37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22"/>
    </row>
    <row r="610" spans="3:16" x14ac:dyDescent="0.25">
      <c r="C610" s="37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22"/>
    </row>
    <row r="611" spans="3:16" x14ac:dyDescent="0.25">
      <c r="C611" s="37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22"/>
    </row>
    <row r="612" spans="3:16" x14ac:dyDescent="0.25">
      <c r="C612" s="37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22"/>
    </row>
    <row r="613" spans="3:16" x14ac:dyDescent="0.25">
      <c r="C613" s="37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22"/>
    </row>
    <row r="614" spans="3:16" x14ac:dyDescent="0.25">
      <c r="C614" s="37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22"/>
    </row>
    <row r="615" spans="3:16" x14ac:dyDescent="0.25">
      <c r="C615" s="37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22"/>
    </row>
    <row r="616" spans="3:16" x14ac:dyDescent="0.25">
      <c r="C616" s="37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22"/>
    </row>
    <row r="617" spans="3:16" x14ac:dyDescent="0.25">
      <c r="C617" s="37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22"/>
    </row>
    <row r="618" spans="3:16" x14ac:dyDescent="0.25">
      <c r="C618" s="37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22"/>
    </row>
    <row r="619" spans="3:16" x14ac:dyDescent="0.25">
      <c r="C619" s="37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22"/>
    </row>
    <row r="620" spans="3:16" x14ac:dyDescent="0.25">
      <c r="C620" s="37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22"/>
    </row>
    <row r="621" spans="3:16" x14ac:dyDescent="0.25">
      <c r="C621" s="37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22"/>
    </row>
    <row r="622" spans="3:16" x14ac:dyDescent="0.25">
      <c r="C622" s="37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22"/>
    </row>
    <row r="623" spans="3:16" x14ac:dyDescent="0.25">
      <c r="C623" s="37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22"/>
    </row>
    <row r="624" spans="3:16" x14ac:dyDescent="0.25">
      <c r="C624" s="37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22"/>
    </row>
    <row r="625" spans="3:16" x14ac:dyDescent="0.25">
      <c r="C625" s="37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22"/>
    </row>
    <row r="626" spans="3:16" x14ac:dyDescent="0.25">
      <c r="C626" s="37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22"/>
    </row>
    <row r="627" spans="3:16" x14ac:dyDescent="0.25">
      <c r="C627" s="37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22"/>
    </row>
    <row r="628" spans="3:16" x14ac:dyDescent="0.25">
      <c r="C628" s="37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22"/>
    </row>
    <row r="629" spans="3:16" x14ac:dyDescent="0.25">
      <c r="C629" s="37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22"/>
    </row>
    <row r="630" spans="3:16" x14ac:dyDescent="0.25">
      <c r="C630" s="37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22"/>
    </row>
    <row r="631" spans="3:16" x14ac:dyDescent="0.25">
      <c r="C631" s="37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22"/>
    </row>
    <row r="632" spans="3:16" x14ac:dyDescent="0.25">
      <c r="C632" s="37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22"/>
    </row>
    <row r="633" spans="3:16" x14ac:dyDescent="0.25">
      <c r="C633" s="37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22"/>
    </row>
    <row r="634" spans="3:16" x14ac:dyDescent="0.25">
      <c r="C634" s="37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22"/>
    </row>
    <row r="635" spans="3:16" x14ac:dyDescent="0.25">
      <c r="C635" s="37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22"/>
    </row>
    <row r="636" spans="3:16" x14ac:dyDescent="0.25">
      <c r="C636" s="37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22"/>
    </row>
    <row r="637" spans="3:16" x14ac:dyDescent="0.25">
      <c r="C637" s="37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22"/>
    </row>
    <row r="638" spans="3:16" x14ac:dyDescent="0.25">
      <c r="C638" s="37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22"/>
    </row>
    <row r="639" spans="3:16" x14ac:dyDescent="0.25">
      <c r="C639" s="37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22"/>
    </row>
    <row r="640" spans="3:16" x14ac:dyDescent="0.25">
      <c r="C640" s="37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22"/>
    </row>
    <row r="641" spans="3:16" x14ac:dyDescent="0.25">
      <c r="C641" s="37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22"/>
    </row>
    <row r="642" spans="3:16" x14ac:dyDescent="0.25">
      <c r="C642" s="37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22"/>
    </row>
    <row r="643" spans="3:16" x14ac:dyDescent="0.25">
      <c r="C643" s="37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22"/>
    </row>
    <row r="644" spans="3:16" x14ac:dyDescent="0.25">
      <c r="C644" s="37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22"/>
    </row>
    <row r="645" spans="3:16" x14ac:dyDescent="0.25">
      <c r="C645" s="37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22"/>
    </row>
    <row r="646" spans="3:16" x14ac:dyDescent="0.25">
      <c r="C646" s="37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22"/>
    </row>
    <row r="647" spans="3:16" x14ac:dyDescent="0.25">
      <c r="C647" s="37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22"/>
    </row>
    <row r="648" spans="3:16" x14ac:dyDescent="0.25">
      <c r="C648" s="37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22"/>
    </row>
    <row r="649" spans="3:16" x14ac:dyDescent="0.25">
      <c r="C649" s="37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22"/>
    </row>
    <row r="650" spans="3:16" x14ac:dyDescent="0.25">
      <c r="C650" s="37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22"/>
    </row>
    <row r="651" spans="3:16" x14ac:dyDescent="0.25">
      <c r="C651" s="37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22"/>
    </row>
    <row r="652" spans="3:16" x14ac:dyDescent="0.25">
      <c r="C652" s="37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22"/>
    </row>
    <row r="653" spans="3:16" x14ac:dyDescent="0.25">
      <c r="C653" s="37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22"/>
    </row>
    <row r="654" spans="3:16" x14ac:dyDescent="0.25">
      <c r="C654" s="37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22"/>
    </row>
    <row r="655" spans="3:16" x14ac:dyDescent="0.25">
      <c r="C655" s="37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22"/>
    </row>
    <row r="656" spans="3:16" x14ac:dyDescent="0.25">
      <c r="C656" s="37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22"/>
    </row>
    <row r="657" spans="3:16" x14ac:dyDescent="0.25">
      <c r="C657" s="37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22"/>
    </row>
    <row r="658" spans="3:16" x14ac:dyDescent="0.25">
      <c r="C658" s="37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22"/>
    </row>
    <row r="659" spans="3:16" x14ac:dyDescent="0.25">
      <c r="C659" s="37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22"/>
    </row>
    <row r="660" spans="3:16" x14ac:dyDescent="0.25">
      <c r="C660" s="37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22"/>
    </row>
    <row r="661" spans="3:16" x14ac:dyDescent="0.25">
      <c r="C661" s="37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22"/>
    </row>
    <row r="662" spans="3:16" x14ac:dyDescent="0.25">
      <c r="C662" s="37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22"/>
    </row>
    <row r="663" spans="3:16" x14ac:dyDescent="0.25">
      <c r="C663" s="37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22"/>
    </row>
    <row r="664" spans="3:16" x14ac:dyDescent="0.25">
      <c r="C664" s="37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22"/>
    </row>
    <row r="665" spans="3:16" x14ac:dyDescent="0.25">
      <c r="C665" s="37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22"/>
    </row>
    <row r="666" spans="3:16" x14ac:dyDescent="0.25">
      <c r="C666" s="37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22"/>
    </row>
    <row r="667" spans="3:16" x14ac:dyDescent="0.25">
      <c r="C667" s="37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22"/>
    </row>
    <row r="668" spans="3:16" x14ac:dyDescent="0.25">
      <c r="C668" s="37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22"/>
    </row>
    <row r="669" spans="3:16" x14ac:dyDescent="0.25">
      <c r="C669" s="37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22"/>
    </row>
    <row r="670" spans="3:16" x14ac:dyDescent="0.25">
      <c r="C670" s="37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22"/>
    </row>
    <row r="671" spans="3:16" x14ac:dyDescent="0.25">
      <c r="C671" s="37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22"/>
    </row>
    <row r="672" spans="3:16" x14ac:dyDescent="0.25">
      <c r="C672" s="37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22"/>
    </row>
    <row r="673" spans="3:16" x14ac:dyDescent="0.25">
      <c r="C673" s="37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22"/>
    </row>
    <row r="674" spans="3:16" x14ac:dyDescent="0.25">
      <c r="C674" s="37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22"/>
    </row>
    <row r="675" spans="3:16" x14ac:dyDescent="0.25">
      <c r="C675" s="37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22"/>
    </row>
    <row r="676" spans="3:16" x14ac:dyDescent="0.25">
      <c r="C676" s="37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22"/>
    </row>
    <row r="677" spans="3:16" x14ac:dyDescent="0.25">
      <c r="C677" s="37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22"/>
    </row>
    <row r="678" spans="3:16" x14ac:dyDescent="0.25">
      <c r="C678" s="37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22"/>
    </row>
    <row r="679" spans="3:16" x14ac:dyDescent="0.25">
      <c r="C679" s="37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22"/>
    </row>
    <row r="680" spans="3:16" x14ac:dyDescent="0.25">
      <c r="C680" s="37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22"/>
    </row>
    <row r="681" spans="3:16" x14ac:dyDescent="0.25">
      <c r="C681" s="37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22"/>
    </row>
    <row r="682" spans="3:16" x14ac:dyDescent="0.25">
      <c r="C682" s="37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22"/>
    </row>
    <row r="683" spans="3:16" x14ac:dyDescent="0.25">
      <c r="C683" s="37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22"/>
    </row>
    <row r="684" spans="3:16" x14ac:dyDescent="0.25">
      <c r="C684" s="37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22"/>
    </row>
    <row r="685" spans="3:16" x14ac:dyDescent="0.25">
      <c r="C685" s="37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22"/>
    </row>
    <row r="686" spans="3:16" x14ac:dyDescent="0.25">
      <c r="C686" s="37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22"/>
    </row>
    <row r="687" spans="3:16" x14ac:dyDescent="0.25">
      <c r="C687" s="37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22"/>
    </row>
    <row r="688" spans="3:16" x14ac:dyDescent="0.25">
      <c r="C688" s="37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22"/>
    </row>
    <row r="689" spans="3:16" x14ac:dyDescent="0.25">
      <c r="C689" s="37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22"/>
    </row>
    <row r="690" spans="3:16" x14ac:dyDescent="0.25">
      <c r="C690" s="37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22"/>
    </row>
    <row r="691" spans="3:16" x14ac:dyDescent="0.25">
      <c r="C691" s="37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22"/>
    </row>
    <row r="692" spans="3:16" x14ac:dyDescent="0.25">
      <c r="C692" s="37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22"/>
    </row>
    <row r="693" spans="3:16" x14ac:dyDescent="0.25">
      <c r="C693" s="37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22"/>
    </row>
    <row r="694" spans="3:16" x14ac:dyDescent="0.25">
      <c r="C694" s="37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22"/>
    </row>
    <row r="695" spans="3:16" x14ac:dyDescent="0.25">
      <c r="C695" s="37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22"/>
    </row>
    <row r="696" spans="3:16" x14ac:dyDescent="0.25">
      <c r="C696" s="37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22"/>
    </row>
    <row r="697" spans="3:16" x14ac:dyDescent="0.25">
      <c r="C697" s="37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22"/>
    </row>
    <row r="698" spans="3:16" x14ac:dyDescent="0.25">
      <c r="C698" s="37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22"/>
    </row>
    <row r="699" spans="3:16" x14ac:dyDescent="0.25">
      <c r="C699" s="37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22"/>
    </row>
    <row r="700" spans="3:16" x14ac:dyDescent="0.25">
      <c r="C700" s="37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22"/>
    </row>
    <row r="701" spans="3:16" x14ac:dyDescent="0.25">
      <c r="C701" s="37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22"/>
    </row>
    <row r="702" spans="3:16" x14ac:dyDescent="0.25">
      <c r="C702" s="37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22"/>
    </row>
    <row r="703" spans="3:16" x14ac:dyDescent="0.25">
      <c r="C703" s="37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22"/>
    </row>
    <row r="704" spans="3:16" x14ac:dyDescent="0.25">
      <c r="C704" s="37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22"/>
    </row>
    <row r="705" spans="3:16" x14ac:dyDescent="0.25">
      <c r="C705" s="37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22"/>
    </row>
    <row r="706" spans="3:16" x14ac:dyDescent="0.25">
      <c r="C706" s="37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22"/>
    </row>
    <row r="707" spans="3:16" x14ac:dyDescent="0.25">
      <c r="C707" s="37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22"/>
    </row>
    <row r="708" spans="3:16" x14ac:dyDescent="0.25">
      <c r="C708" s="37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22"/>
    </row>
    <row r="709" spans="3:16" x14ac:dyDescent="0.25">
      <c r="C709" s="37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22"/>
    </row>
    <row r="710" spans="3:16" x14ac:dyDescent="0.25">
      <c r="C710" s="37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22"/>
    </row>
    <row r="711" spans="3:16" x14ac:dyDescent="0.25">
      <c r="C711" s="37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22"/>
    </row>
    <row r="712" spans="3:16" x14ac:dyDescent="0.25">
      <c r="C712" s="37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22"/>
    </row>
    <row r="713" spans="3:16" x14ac:dyDescent="0.25">
      <c r="C713" s="37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22"/>
    </row>
    <row r="714" spans="3:16" x14ac:dyDescent="0.25">
      <c r="C714" s="37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22"/>
    </row>
    <row r="715" spans="3:16" x14ac:dyDescent="0.25">
      <c r="C715" s="37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22"/>
    </row>
    <row r="716" spans="3:16" x14ac:dyDescent="0.25">
      <c r="C716" s="37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22"/>
    </row>
    <row r="717" spans="3:16" x14ac:dyDescent="0.25">
      <c r="C717" s="37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22"/>
    </row>
    <row r="718" spans="3:16" x14ac:dyDescent="0.25">
      <c r="C718" s="37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22"/>
    </row>
    <row r="719" spans="3:16" x14ac:dyDescent="0.25">
      <c r="C719" s="37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22"/>
    </row>
    <row r="720" spans="3:16" x14ac:dyDescent="0.25">
      <c r="C720" s="37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22"/>
    </row>
    <row r="721" spans="3:16" x14ac:dyDescent="0.25">
      <c r="C721" s="37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22"/>
    </row>
    <row r="722" spans="3:16" x14ac:dyDescent="0.25">
      <c r="C722" s="37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22"/>
    </row>
    <row r="723" spans="3:16" x14ac:dyDescent="0.25">
      <c r="C723" s="37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22"/>
    </row>
    <row r="724" spans="3:16" x14ac:dyDescent="0.25">
      <c r="C724" s="37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22"/>
    </row>
    <row r="725" spans="3:16" x14ac:dyDescent="0.25">
      <c r="C725" s="37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22"/>
    </row>
    <row r="726" spans="3:16" x14ac:dyDescent="0.25">
      <c r="C726" s="37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22"/>
    </row>
    <row r="727" spans="3:16" x14ac:dyDescent="0.25">
      <c r="C727" s="37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22"/>
    </row>
    <row r="728" spans="3:16" x14ac:dyDescent="0.25">
      <c r="C728" s="37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22"/>
    </row>
    <row r="729" spans="3:16" x14ac:dyDescent="0.25">
      <c r="C729" s="37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22"/>
    </row>
    <row r="730" spans="3:16" x14ac:dyDescent="0.25">
      <c r="C730" s="37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22"/>
    </row>
    <row r="731" spans="3:16" x14ac:dyDescent="0.25">
      <c r="C731" s="37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22"/>
    </row>
    <row r="732" spans="3:16" x14ac:dyDescent="0.25">
      <c r="C732" s="37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22"/>
    </row>
    <row r="733" spans="3:16" x14ac:dyDescent="0.25">
      <c r="C733" s="37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22"/>
    </row>
    <row r="734" spans="3:16" x14ac:dyDescent="0.25">
      <c r="C734" s="37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22"/>
    </row>
    <row r="735" spans="3:16" x14ac:dyDescent="0.25">
      <c r="C735" s="37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22"/>
    </row>
    <row r="736" spans="3:16" x14ac:dyDescent="0.25">
      <c r="C736" s="37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22"/>
    </row>
    <row r="737" spans="3:16" x14ac:dyDescent="0.25">
      <c r="C737" s="37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22"/>
    </row>
    <row r="738" spans="3:16" x14ac:dyDescent="0.25">
      <c r="C738" s="37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22"/>
    </row>
    <row r="739" spans="3:16" x14ac:dyDescent="0.25">
      <c r="C739" s="37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22"/>
    </row>
    <row r="740" spans="3:16" x14ac:dyDescent="0.25">
      <c r="C740" s="37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22"/>
    </row>
    <row r="741" spans="3:16" x14ac:dyDescent="0.25">
      <c r="C741" s="37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22"/>
    </row>
    <row r="742" spans="3:16" x14ac:dyDescent="0.25">
      <c r="C742" s="37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22"/>
    </row>
    <row r="743" spans="3:16" x14ac:dyDescent="0.25">
      <c r="C743" s="37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22"/>
    </row>
    <row r="744" spans="3:16" x14ac:dyDescent="0.25">
      <c r="C744" s="37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22"/>
    </row>
    <row r="745" spans="3:16" x14ac:dyDescent="0.25">
      <c r="C745" s="37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22"/>
    </row>
    <row r="746" spans="3:16" x14ac:dyDescent="0.25">
      <c r="C746" s="37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22"/>
    </row>
    <row r="747" spans="3:16" x14ac:dyDescent="0.25">
      <c r="C747" s="37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22"/>
    </row>
    <row r="748" spans="3:16" x14ac:dyDescent="0.25">
      <c r="C748" s="37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22"/>
    </row>
    <row r="749" spans="3:16" x14ac:dyDescent="0.25">
      <c r="C749" s="37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22"/>
    </row>
    <row r="750" spans="3:16" x14ac:dyDescent="0.25">
      <c r="C750" s="37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22"/>
    </row>
    <row r="751" spans="3:16" x14ac:dyDescent="0.25">
      <c r="C751" s="37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22"/>
    </row>
    <row r="752" spans="3:16" x14ac:dyDescent="0.25">
      <c r="C752" s="37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22"/>
    </row>
    <row r="753" spans="3:16" x14ac:dyDescent="0.25">
      <c r="C753" s="37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22"/>
    </row>
    <row r="754" spans="3:16" x14ac:dyDescent="0.25">
      <c r="C754" s="37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22"/>
    </row>
    <row r="755" spans="3:16" x14ac:dyDescent="0.25">
      <c r="C755" s="37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22"/>
    </row>
    <row r="756" spans="3:16" x14ac:dyDescent="0.25">
      <c r="C756" s="37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22"/>
    </row>
    <row r="757" spans="3:16" x14ac:dyDescent="0.25">
      <c r="C757" s="37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22"/>
    </row>
    <row r="758" spans="3:16" x14ac:dyDescent="0.25">
      <c r="C758" s="37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22"/>
    </row>
    <row r="759" spans="3:16" x14ac:dyDescent="0.25">
      <c r="C759" s="37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22"/>
    </row>
    <row r="760" spans="3:16" x14ac:dyDescent="0.25">
      <c r="C760" s="37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22"/>
    </row>
    <row r="761" spans="3:16" x14ac:dyDescent="0.25">
      <c r="C761" s="37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22"/>
    </row>
    <row r="762" spans="3:16" x14ac:dyDescent="0.25">
      <c r="C762" s="37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22"/>
    </row>
    <row r="763" spans="3:16" x14ac:dyDescent="0.25">
      <c r="C763" s="37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22"/>
    </row>
    <row r="764" spans="3:16" x14ac:dyDescent="0.25">
      <c r="C764" s="37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22"/>
    </row>
    <row r="765" spans="3:16" x14ac:dyDescent="0.25">
      <c r="C765" s="37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22"/>
    </row>
    <row r="766" spans="3:16" x14ac:dyDescent="0.25">
      <c r="C766" s="37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22"/>
    </row>
    <row r="767" spans="3:16" x14ac:dyDescent="0.25">
      <c r="C767" s="37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22"/>
    </row>
    <row r="768" spans="3:16" x14ac:dyDescent="0.25">
      <c r="C768" s="37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22"/>
    </row>
    <row r="769" spans="3:16" x14ac:dyDescent="0.25">
      <c r="C769" s="37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22"/>
    </row>
    <row r="770" spans="3:16" x14ac:dyDescent="0.25">
      <c r="C770" s="37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22"/>
    </row>
    <row r="771" spans="3:16" x14ac:dyDescent="0.25">
      <c r="C771" s="37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22"/>
    </row>
    <row r="772" spans="3:16" x14ac:dyDescent="0.25">
      <c r="C772" s="37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22"/>
    </row>
    <row r="773" spans="3:16" x14ac:dyDescent="0.25">
      <c r="C773" s="37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22"/>
    </row>
    <row r="774" spans="3:16" x14ac:dyDescent="0.25">
      <c r="C774" s="37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22"/>
    </row>
    <row r="775" spans="3:16" x14ac:dyDescent="0.25">
      <c r="C775" s="37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22"/>
    </row>
    <row r="776" spans="3:16" x14ac:dyDescent="0.25">
      <c r="C776" s="37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22"/>
    </row>
    <row r="777" spans="3:16" x14ac:dyDescent="0.25">
      <c r="C777" s="37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22"/>
    </row>
    <row r="778" spans="3:16" x14ac:dyDescent="0.25">
      <c r="C778" s="37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22"/>
    </row>
    <row r="779" spans="3:16" x14ac:dyDescent="0.25">
      <c r="C779" s="37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22"/>
    </row>
    <row r="780" spans="3:16" x14ac:dyDescent="0.25">
      <c r="C780" s="37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22"/>
    </row>
    <row r="781" spans="3:16" x14ac:dyDescent="0.25">
      <c r="C781" s="37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22"/>
    </row>
    <row r="782" spans="3:16" x14ac:dyDescent="0.25">
      <c r="C782" s="37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22"/>
    </row>
    <row r="783" spans="3:16" x14ac:dyDescent="0.25">
      <c r="C783" s="37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22"/>
    </row>
    <row r="784" spans="3:16" x14ac:dyDescent="0.25">
      <c r="C784" s="37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22"/>
    </row>
    <row r="785" spans="3:16" x14ac:dyDescent="0.25">
      <c r="C785" s="37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22"/>
    </row>
    <row r="786" spans="3:16" x14ac:dyDescent="0.25">
      <c r="C786" s="37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22"/>
    </row>
    <row r="787" spans="3:16" x14ac:dyDescent="0.25">
      <c r="C787" s="37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22"/>
    </row>
    <row r="788" spans="3:16" x14ac:dyDescent="0.25">
      <c r="C788" s="37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22"/>
    </row>
    <row r="789" spans="3:16" x14ac:dyDescent="0.25">
      <c r="C789" s="37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22"/>
    </row>
    <row r="790" spans="3:16" x14ac:dyDescent="0.25">
      <c r="C790" s="37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22"/>
    </row>
    <row r="791" spans="3:16" x14ac:dyDescent="0.25">
      <c r="C791" s="37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22"/>
    </row>
    <row r="792" spans="3:16" x14ac:dyDescent="0.25">
      <c r="C792" s="37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22"/>
    </row>
    <row r="793" spans="3:16" x14ac:dyDescent="0.25">
      <c r="C793" s="37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22"/>
    </row>
    <row r="794" spans="3:16" x14ac:dyDescent="0.25">
      <c r="C794" s="37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22"/>
    </row>
    <row r="795" spans="3:16" x14ac:dyDescent="0.25">
      <c r="C795" s="37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22"/>
    </row>
    <row r="796" spans="3:16" x14ac:dyDescent="0.25">
      <c r="C796" s="37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22"/>
    </row>
    <row r="797" spans="3:16" x14ac:dyDescent="0.25">
      <c r="C797" s="37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22"/>
    </row>
    <row r="798" spans="3:16" x14ac:dyDescent="0.25">
      <c r="C798" s="37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22"/>
    </row>
    <row r="799" spans="3:16" x14ac:dyDescent="0.25">
      <c r="C799" s="37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22"/>
    </row>
    <row r="800" spans="3:16" x14ac:dyDescent="0.25">
      <c r="C800" s="37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22"/>
    </row>
    <row r="801" spans="3:16" x14ac:dyDescent="0.25">
      <c r="C801" s="37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22"/>
    </row>
    <row r="802" spans="3:16" x14ac:dyDescent="0.25">
      <c r="C802" s="37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22"/>
    </row>
    <row r="803" spans="3:16" x14ac:dyDescent="0.25">
      <c r="C803" s="37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22"/>
    </row>
    <row r="804" spans="3:16" x14ac:dyDescent="0.25">
      <c r="C804" s="37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22"/>
    </row>
    <row r="805" spans="3:16" x14ac:dyDescent="0.25">
      <c r="C805" s="37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22"/>
    </row>
    <row r="806" spans="3:16" x14ac:dyDescent="0.25">
      <c r="C806" s="37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22"/>
    </row>
    <row r="807" spans="3:16" x14ac:dyDescent="0.25">
      <c r="C807" s="37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22"/>
    </row>
    <row r="808" spans="3:16" x14ac:dyDescent="0.25">
      <c r="C808" s="37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22"/>
    </row>
    <row r="809" spans="3:16" x14ac:dyDescent="0.25">
      <c r="C809" s="37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22"/>
    </row>
    <row r="810" spans="3:16" x14ac:dyDescent="0.25">
      <c r="C810" s="37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22"/>
    </row>
    <row r="811" spans="3:16" x14ac:dyDescent="0.25">
      <c r="C811" s="37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22"/>
    </row>
    <row r="812" spans="3:16" x14ac:dyDescent="0.25">
      <c r="C812" s="37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22"/>
    </row>
    <row r="813" spans="3:16" x14ac:dyDescent="0.25">
      <c r="C813" s="37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22"/>
    </row>
    <row r="814" spans="3:16" x14ac:dyDescent="0.25">
      <c r="C814" s="37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22"/>
    </row>
    <row r="815" spans="3:16" x14ac:dyDescent="0.25">
      <c r="C815" s="37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22"/>
    </row>
    <row r="816" spans="3:16" x14ac:dyDescent="0.25">
      <c r="C816" s="37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22"/>
    </row>
    <row r="817" spans="3:16" x14ac:dyDescent="0.25">
      <c r="C817" s="37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22"/>
    </row>
    <row r="818" spans="3:16" x14ac:dyDescent="0.25">
      <c r="C818" s="37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22"/>
    </row>
    <row r="819" spans="3:16" x14ac:dyDescent="0.25">
      <c r="C819" s="37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22"/>
    </row>
    <row r="820" spans="3:16" x14ac:dyDescent="0.25">
      <c r="C820" s="37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22"/>
    </row>
    <row r="821" spans="3:16" x14ac:dyDescent="0.25">
      <c r="C821" s="37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22"/>
    </row>
    <row r="822" spans="3:16" x14ac:dyDescent="0.25">
      <c r="C822" s="37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22"/>
    </row>
    <row r="823" spans="3:16" x14ac:dyDescent="0.25">
      <c r="C823" s="37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22"/>
    </row>
    <row r="824" spans="3:16" x14ac:dyDescent="0.25">
      <c r="C824" s="37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22"/>
    </row>
    <row r="825" spans="3:16" x14ac:dyDescent="0.25">
      <c r="C825" s="37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22"/>
    </row>
    <row r="826" spans="3:16" x14ac:dyDescent="0.25">
      <c r="C826" s="37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22"/>
    </row>
    <row r="827" spans="3:16" x14ac:dyDescent="0.25">
      <c r="C827" s="37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22"/>
    </row>
    <row r="828" spans="3:16" x14ac:dyDescent="0.25">
      <c r="C828" s="37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22"/>
    </row>
    <row r="829" spans="3:16" x14ac:dyDescent="0.25">
      <c r="C829" s="37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22"/>
    </row>
    <row r="830" spans="3:16" x14ac:dyDescent="0.25">
      <c r="C830" s="37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22"/>
    </row>
    <row r="831" spans="3:16" x14ac:dyDescent="0.25">
      <c r="C831" s="37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22"/>
    </row>
    <row r="832" spans="3:16" x14ac:dyDescent="0.25">
      <c r="C832" s="37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22"/>
    </row>
    <row r="833" spans="3:16" x14ac:dyDescent="0.25">
      <c r="C833" s="37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22"/>
    </row>
    <row r="834" spans="3:16" x14ac:dyDescent="0.25">
      <c r="C834" s="37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22"/>
    </row>
    <row r="835" spans="3:16" x14ac:dyDescent="0.25">
      <c r="C835" s="37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22"/>
    </row>
    <row r="836" spans="3:16" x14ac:dyDescent="0.25">
      <c r="C836" s="37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22"/>
    </row>
    <row r="837" spans="3:16" x14ac:dyDescent="0.25">
      <c r="C837" s="37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22"/>
    </row>
    <row r="838" spans="3:16" x14ac:dyDescent="0.25">
      <c r="C838" s="37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22"/>
    </row>
    <row r="839" spans="3:16" x14ac:dyDescent="0.25">
      <c r="C839" s="37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22"/>
    </row>
    <row r="840" spans="3:16" x14ac:dyDescent="0.25">
      <c r="C840" s="37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22"/>
    </row>
    <row r="841" spans="3:16" x14ac:dyDescent="0.25">
      <c r="C841" s="37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22"/>
    </row>
    <row r="842" spans="3:16" x14ac:dyDescent="0.25">
      <c r="C842" s="37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22"/>
    </row>
    <row r="843" spans="3:16" x14ac:dyDescent="0.25">
      <c r="C843" s="37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22"/>
    </row>
    <row r="844" spans="3:16" x14ac:dyDescent="0.25">
      <c r="C844" s="37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22"/>
    </row>
    <row r="845" spans="3:16" x14ac:dyDescent="0.25">
      <c r="C845" s="37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22"/>
    </row>
    <row r="846" spans="3:16" x14ac:dyDescent="0.25">
      <c r="C846" s="37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22"/>
    </row>
    <row r="847" spans="3:16" x14ac:dyDescent="0.25">
      <c r="C847" s="37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22"/>
    </row>
    <row r="848" spans="3:16" x14ac:dyDescent="0.25">
      <c r="C848" s="37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22"/>
    </row>
    <row r="849" spans="3:16" x14ac:dyDescent="0.25">
      <c r="C849" s="37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22"/>
    </row>
    <row r="850" spans="3:16" x14ac:dyDescent="0.25">
      <c r="C850" s="37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22"/>
    </row>
    <row r="851" spans="3:16" x14ac:dyDescent="0.25">
      <c r="C851" s="37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22"/>
    </row>
    <row r="852" spans="3:16" x14ac:dyDescent="0.25">
      <c r="C852" s="37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22"/>
    </row>
    <row r="853" spans="3:16" x14ac:dyDescent="0.25">
      <c r="C853" s="37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22"/>
    </row>
    <row r="854" spans="3:16" x14ac:dyDescent="0.25">
      <c r="C854" s="37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22"/>
    </row>
    <row r="855" spans="3:16" x14ac:dyDescent="0.25">
      <c r="C855" s="37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22"/>
    </row>
    <row r="856" spans="3:16" x14ac:dyDescent="0.25">
      <c r="C856" s="37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22"/>
    </row>
    <row r="857" spans="3:16" x14ac:dyDescent="0.25">
      <c r="C857" s="37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22"/>
    </row>
    <row r="858" spans="3:16" x14ac:dyDescent="0.25">
      <c r="C858" s="37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22"/>
    </row>
    <row r="859" spans="3:16" x14ac:dyDescent="0.25">
      <c r="C859" s="37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22"/>
    </row>
    <row r="860" spans="3:16" x14ac:dyDescent="0.25">
      <c r="C860" s="37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22"/>
    </row>
    <row r="861" spans="3:16" x14ac:dyDescent="0.25">
      <c r="C861" s="37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22"/>
    </row>
    <row r="862" spans="3:16" x14ac:dyDescent="0.25">
      <c r="C862" s="37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22"/>
    </row>
    <row r="863" spans="3:16" x14ac:dyDescent="0.25">
      <c r="C863" s="37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22"/>
    </row>
    <row r="864" spans="3:16" x14ac:dyDescent="0.25">
      <c r="C864" s="37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22"/>
    </row>
    <row r="865" spans="3:16" x14ac:dyDescent="0.25">
      <c r="C865" s="37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22"/>
    </row>
    <row r="866" spans="3:16" x14ac:dyDescent="0.25">
      <c r="C866" s="37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22"/>
    </row>
    <row r="867" spans="3:16" x14ac:dyDescent="0.25">
      <c r="C867" s="37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22"/>
    </row>
    <row r="868" spans="3:16" x14ac:dyDescent="0.25">
      <c r="C868" s="37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22"/>
    </row>
    <row r="869" spans="3:16" x14ac:dyDescent="0.25">
      <c r="C869" s="37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22"/>
    </row>
    <row r="870" spans="3:16" x14ac:dyDescent="0.25">
      <c r="C870" s="37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22"/>
    </row>
    <row r="871" spans="3:16" x14ac:dyDescent="0.25">
      <c r="C871" s="37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22"/>
    </row>
    <row r="872" spans="3:16" x14ac:dyDescent="0.25">
      <c r="C872" s="37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22"/>
    </row>
    <row r="873" spans="3:16" x14ac:dyDescent="0.25">
      <c r="C873" s="37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22"/>
    </row>
    <row r="874" spans="3:16" x14ac:dyDescent="0.25">
      <c r="C874" s="37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22"/>
    </row>
    <row r="875" spans="3:16" x14ac:dyDescent="0.25">
      <c r="C875" s="37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22"/>
    </row>
    <row r="876" spans="3:16" x14ac:dyDescent="0.25">
      <c r="C876" s="37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22"/>
    </row>
    <row r="877" spans="3:16" x14ac:dyDescent="0.25">
      <c r="C877" s="37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22"/>
    </row>
    <row r="878" spans="3:16" x14ac:dyDescent="0.25">
      <c r="C878" s="37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22"/>
    </row>
    <row r="879" spans="3:16" x14ac:dyDescent="0.25">
      <c r="C879" s="37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22"/>
    </row>
    <row r="880" spans="3:16" x14ac:dyDescent="0.25">
      <c r="C880" s="37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22"/>
    </row>
    <row r="881" spans="3:16" x14ac:dyDescent="0.25">
      <c r="C881" s="37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22"/>
    </row>
    <row r="882" spans="3:16" x14ac:dyDescent="0.25">
      <c r="C882" s="37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22"/>
    </row>
    <row r="883" spans="3:16" x14ac:dyDescent="0.25">
      <c r="C883" s="37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22"/>
    </row>
    <row r="884" spans="3:16" x14ac:dyDescent="0.25">
      <c r="C884" s="37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22"/>
    </row>
    <row r="885" spans="3:16" x14ac:dyDescent="0.25">
      <c r="C885" s="37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22"/>
    </row>
    <row r="886" spans="3:16" x14ac:dyDescent="0.25">
      <c r="C886" s="37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22"/>
    </row>
    <row r="887" spans="3:16" x14ac:dyDescent="0.25">
      <c r="C887" s="37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22"/>
    </row>
    <row r="888" spans="3:16" x14ac:dyDescent="0.25">
      <c r="C888" s="37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22"/>
    </row>
    <row r="889" spans="3:16" x14ac:dyDescent="0.25">
      <c r="C889" s="37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22"/>
    </row>
    <row r="890" spans="3:16" x14ac:dyDescent="0.25">
      <c r="C890" s="37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22"/>
    </row>
    <row r="891" spans="3:16" x14ac:dyDescent="0.25">
      <c r="C891" s="37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22"/>
    </row>
    <row r="892" spans="3:16" x14ac:dyDescent="0.25">
      <c r="C892" s="37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22"/>
    </row>
    <row r="893" spans="3:16" x14ac:dyDescent="0.25">
      <c r="C893" s="37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22"/>
    </row>
    <row r="894" spans="3:16" x14ac:dyDescent="0.25">
      <c r="C894" s="37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22"/>
    </row>
    <row r="895" spans="3:16" x14ac:dyDescent="0.25">
      <c r="C895" s="37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22"/>
    </row>
    <row r="896" spans="3:16" x14ac:dyDescent="0.25">
      <c r="C896" s="37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22"/>
    </row>
    <row r="897" spans="3:16" x14ac:dyDescent="0.25">
      <c r="C897" s="37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22"/>
    </row>
    <row r="898" spans="3:16" x14ac:dyDescent="0.25">
      <c r="C898" s="37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22"/>
    </row>
    <row r="899" spans="3:16" x14ac:dyDescent="0.25">
      <c r="C899" s="37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22"/>
    </row>
    <row r="900" spans="3:16" x14ac:dyDescent="0.25">
      <c r="C900" s="37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22"/>
    </row>
    <row r="901" spans="3:16" x14ac:dyDescent="0.25">
      <c r="C901" s="37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22"/>
    </row>
    <row r="902" spans="3:16" x14ac:dyDescent="0.25">
      <c r="C902" s="37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22"/>
    </row>
    <row r="903" spans="3:16" x14ac:dyDescent="0.25">
      <c r="C903" s="37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22"/>
    </row>
    <row r="904" spans="3:16" x14ac:dyDescent="0.25">
      <c r="C904" s="37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22"/>
    </row>
  </sheetData>
  <mergeCells count="2">
    <mergeCell ref="B1:P1"/>
    <mergeCell ref="B36:C36"/>
  </mergeCells>
  <pageMargins left="0.15748031496062992" right="0.15748031496062992" top="0.78740157480314965" bottom="0.23622047244094491" header="0.15748031496062992" footer="0.15748031496062992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Marcu</dc:creator>
  <cp:lastModifiedBy>Octavian Onogea</cp:lastModifiedBy>
  <cp:lastPrinted>2018-09-07T07:47:42Z</cp:lastPrinted>
  <dcterms:created xsi:type="dcterms:W3CDTF">2017-10-30T13:19:10Z</dcterms:created>
  <dcterms:modified xsi:type="dcterms:W3CDTF">2018-09-07T07:52:39Z</dcterms:modified>
</cp:coreProperties>
</file>